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-my.sharepoint.com/personal/blleshaj_usaidega_org/Documents/Desktop/Performanca e Komunave - Maj/Fushe Kosova/"/>
    </mc:Choice>
  </mc:AlternateContent>
  <xr:revisionPtr revIDLastSave="0" documentId="8_{6DAA3F41-0FF9-4AD2-9140-E6D30AF3751B}" xr6:coauthVersionLast="47" xr6:coauthVersionMax="47" xr10:uidLastSave="{00000000-0000-0000-0000-000000000000}"/>
  <bookViews>
    <workbookView xWindow="-110" yWindow="-110" windowWidth="19420" windowHeight="10300" xr2:uid="{7E577198-A2F4-4CCC-A389-10E71089EA23}"/>
  </bookViews>
  <sheets>
    <sheet name="1. Fushë Kosovë Kosovo Pol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/>
  <c r="J7" i="1" s="1"/>
  <c r="P5" i="1"/>
  <c r="R5" i="1"/>
  <c r="R7" i="1" s="1"/>
  <c r="C6" i="1"/>
  <c r="D6" i="1"/>
  <c r="E6" i="1"/>
  <c r="E23" i="1" s="1"/>
  <c r="F6" i="1"/>
  <c r="G6" i="1"/>
  <c r="H6" i="1"/>
  <c r="I6" i="1"/>
  <c r="J6" i="1"/>
  <c r="K6" i="1"/>
  <c r="L6" i="1"/>
  <c r="M6" i="1"/>
  <c r="M23" i="1" s="1"/>
  <c r="N6" i="1"/>
  <c r="O6" i="1"/>
  <c r="P6" i="1"/>
  <c r="Q6" i="1"/>
  <c r="R6" i="1"/>
  <c r="S6" i="1"/>
  <c r="T6" i="1"/>
  <c r="U6" i="1"/>
  <c r="V6" i="1"/>
  <c r="W6" i="1"/>
  <c r="H7" i="1"/>
  <c r="P7" i="1"/>
  <c r="C9" i="1"/>
  <c r="C12" i="1" s="1"/>
  <c r="D9" i="1"/>
  <c r="E9" i="1"/>
  <c r="F9" i="1"/>
  <c r="G9" i="1"/>
  <c r="H9" i="1"/>
  <c r="I9" i="1"/>
  <c r="J9" i="1"/>
  <c r="K9" i="1"/>
  <c r="K12" i="1" s="1"/>
  <c r="L9" i="1"/>
  <c r="M9" i="1"/>
  <c r="N9" i="1"/>
  <c r="O9" i="1"/>
  <c r="P9" i="1"/>
  <c r="Q9" i="1"/>
  <c r="R9" i="1"/>
  <c r="S9" i="1"/>
  <c r="S12" i="1" s="1"/>
  <c r="S20" i="1" s="1"/>
  <c r="T9" i="1"/>
  <c r="U9" i="1"/>
  <c r="V9" i="1"/>
  <c r="W9" i="1"/>
  <c r="C11" i="1"/>
  <c r="D11" i="1"/>
  <c r="D12" i="1" s="1"/>
  <c r="E11" i="1"/>
  <c r="F11" i="1"/>
  <c r="F12" i="1" s="1"/>
  <c r="G11" i="1"/>
  <c r="H11" i="1"/>
  <c r="I11" i="1"/>
  <c r="J11" i="1"/>
  <c r="K11" i="1"/>
  <c r="L11" i="1"/>
  <c r="L12" i="1" s="1"/>
  <c r="M11" i="1"/>
  <c r="N11" i="1"/>
  <c r="N12" i="1" s="1"/>
  <c r="O11" i="1"/>
  <c r="P11" i="1"/>
  <c r="Q11" i="1"/>
  <c r="R11" i="1"/>
  <c r="S11" i="1"/>
  <c r="T11" i="1"/>
  <c r="T12" i="1" s="1"/>
  <c r="T20" i="1" s="1"/>
  <c r="T21" i="1" s="1"/>
  <c r="U11" i="1"/>
  <c r="V11" i="1"/>
  <c r="V12" i="1" s="1"/>
  <c r="V20" i="1" s="1"/>
  <c r="V21" i="1" s="1"/>
  <c r="V40" i="1" s="1"/>
  <c r="W11" i="1"/>
  <c r="E12" i="1"/>
  <c r="G12" i="1"/>
  <c r="G23" i="1" s="1"/>
  <c r="H12" i="1"/>
  <c r="I12" i="1"/>
  <c r="I20" i="1" s="1"/>
  <c r="I21" i="1" s="1"/>
  <c r="J12" i="1"/>
  <c r="M12" i="1"/>
  <c r="O12" i="1"/>
  <c r="O23" i="1" s="1"/>
  <c r="P12" i="1"/>
  <c r="Q12" i="1"/>
  <c r="Q20" i="1" s="1"/>
  <c r="Q21" i="1" s="1"/>
  <c r="R12" i="1"/>
  <c r="U12" i="1"/>
  <c r="W12" i="1"/>
  <c r="W20" i="1" s="1"/>
  <c r="W21" i="1" s="1"/>
  <c r="W40" i="1" s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B18" i="1"/>
  <c r="C5" i="1" s="1"/>
  <c r="C7" i="1" s="1"/>
  <c r="C18" i="1"/>
  <c r="D5" i="1" s="1"/>
  <c r="D7" i="1" s="1"/>
  <c r="D18" i="1"/>
  <c r="E5" i="1" s="1"/>
  <c r="E7" i="1" s="1"/>
  <c r="E18" i="1"/>
  <c r="E21" i="1" s="1"/>
  <c r="F18" i="1"/>
  <c r="G5" i="1" s="1"/>
  <c r="G7" i="1" s="1"/>
  <c r="G18" i="1"/>
  <c r="H18" i="1"/>
  <c r="I5" i="1" s="1"/>
  <c r="I7" i="1" s="1"/>
  <c r="I18" i="1"/>
  <c r="J18" i="1"/>
  <c r="K5" i="1" s="1"/>
  <c r="K7" i="1" s="1"/>
  <c r="K18" i="1"/>
  <c r="L5" i="1" s="1"/>
  <c r="L7" i="1" s="1"/>
  <c r="L18" i="1"/>
  <c r="M5" i="1" s="1"/>
  <c r="M7" i="1" s="1"/>
  <c r="M18" i="1"/>
  <c r="M21" i="1" s="1"/>
  <c r="M40" i="1" s="1"/>
  <c r="N18" i="1"/>
  <c r="O5" i="1" s="1"/>
  <c r="O7" i="1" s="1"/>
  <c r="O18" i="1"/>
  <c r="P18" i="1"/>
  <c r="Q5" i="1" s="1"/>
  <c r="Q7" i="1" s="1"/>
  <c r="Q18" i="1"/>
  <c r="R18" i="1"/>
  <c r="S5" i="1" s="1"/>
  <c r="S7" i="1" s="1"/>
  <c r="S18" i="1"/>
  <c r="T5" i="1" s="1"/>
  <c r="T7" i="1" s="1"/>
  <c r="T18" i="1"/>
  <c r="U5" i="1" s="1"/>
  <c r="U7" i="1" s="1"/>
  <c r="U18" i="1"/>
  <c r="U21" i="1" s="1"/>
  <c r="V18" i="1"/>
  <c r="W5" i="1" s="1"/>
  <c r="W7" i="1" s="1"/>
  <c r="W18" i="1"/>
  <c r="E20" i="1"/>
  <c r="H20" i="1"/>
  <c r="J20" i="1"/>
  <c r="M20" i="1"/>
  <c r="P20" i="1"/>
  <c r="P21" i="1" s="1"/>
  <c r="R20" i="1"/>
  <c r="U20" i="1"/>
  <c r="J21" i="1"/>
  <c r="R21" i="1"/>
  <c r="H23" i="1"/>
  <c r="J23" i="1"/>
  <c r="P23" i="1"/>
  <c r="C26" i="1"/>
  <c r="D26" i="1"/>
  <c r="E26" i="1"/>
  <c r="F26" i="1"/>
  <c r="G26" i="1"/>
  <c r="G35" i="1" s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C28" i="1"/>
  <c r="C32" i="1" s="1"/>
  <c r="D28" i="1"/>
  <c r="D35" i="1" s="1"/>
  <c r="E28" i="1"/>
  <c r="E32" i="1" s="1"/>
  <c r="F28" i="1"/>
  <c r="F32" i="1" s="1"/>
  <c r="G28" i="1"/>
  <c r="H28" i="1"/>
  <c r="I28" i="1"/>
  <c r="J28" i="1"/>
  <c r="K28" i="1"/>
  <c r="K32" i="1" s="1"/>
  <c r="L28" i="1"/>
  <c r="M28" i="1"/>
  <c r="M35" i="1" s="1"/>
  <c r="N28" i="1"/>
  <c r="N32" i="1" s="1"/>
  <c r="O28" i="1"/>
  <c r="O35" i="1" s="1"/>
  <c r="P28" i="1"/>
  <c r="Q28" i="1"/>
  <c r="R28" i="1"/>
  <c r="S28" i="1"/>
  <c r="S32" i="1" s="1"/>
  <c r="T28" i="1"/>
  <c r="U28" i="1"/>
  <c r="U35" i="1" s="1"/>
  <c r="V28" i="1"/>
  <c r="V32" i="1" s="1"/>
  <c r="W28" i="1"/>
  <c r="W35" i="1" s="1"/>
  <c r="B30" i="1"/>
  <c r="C30" i="1" s="1"/>
  <c r="D32" i="1"/>
  <c r="G32" i="1"/>
  <c r="H32" i="1"/>
  <c r="I32" i="1"/>
  <c r="J32" i="1"/>
  <c r="L32" i="1"/>
  <c r="O32" i="1"/>
  <c r="P32" i="1"/>
  <c r="Q32" i="1"/>
  <c r="R32" i="1"/>
  <c r="T32" i="1"/>
  <c r="W32" i="1"/>
  <c r="F35" i="1"/>
  <c r="K35" i="1"/>
  <c r="L35" i="1"/>
  <c r="N35" i="1"/>
  <c r="P35" i="1"/>
  <c r="Q35" i="1"/>
  <c r="R35" i="1"/>
  <c r="S35" i="1"/>
  <c r="T35" i="1"/>
  <c r="V35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H40" i="1"/>
  <c r="J40" i="1"/>
  <c r="M48" i="1"/>
  <c r="N48" i="1"/>
  <c r="O48" i="1"/>
  <c r="P48" i="1"/>
  <c r="Q48" i="1"/>
  <c r="R48" i="1"/>
  <c r="S48" i="1"/>
  <c r="T48" i="1"/>
  <c r="U48" i="1"/>
  <c r="V48" i="1"/>
  <c r="W48" i="1"/>
  <c r="N23" i="1" l="1"/>
  <c r="N20" i="1"/>
  <c r="N21" i="1" s="1"/>
  <c r="F23" i="1"/>
  <c r="F20" i="1"/>
  <c r="K23" i="1"/>
  <c r="K20" i="1"/>
  <c r="R22" i="1" s="1"/>
  <c r="C23" i="1"/>
  <c r="C20" i="1"/>
  <c r="L23" i="1"/>
  <c r="L20" i="1"/>
  <c r="L21" i="1" s="1"/>
  <c r="D23" i="1"/>
  <c r="D20" i="1"/>
  <c r="C44" i="1"/>
  <c r="D25" i="1"/>
  <c r="D27" i="1" s="1"/>
  <c r="D30" i="1"/>
  <c r="C33" i="1"/>
  <c r="C34" i="1"/>
  <c r="C25" i="1"/>
  <c r="C27" i="1" s="1"/>
  <c r="I23" i="1"/>
  <c r="S21" i="1"/>
  <c r="O20" i="1"/>
  <c r="O21" i="1" s="1"/>
  <c r="G20" i="1"/>
  <c r="K22" i="1" s="1"/>
  <c r="E22" i="1"/>
  <c r="E35" i="1"/>
  <c r="C22" i="1"/>
  <c r="V5" i="1"/>
  <c r="V7" i="1" s="1"/>
  <c r="N5" i="1"/>
  <c r="N7" i="1" s="1"/>
  <c r="F5" i="1"/>
  <c r="F7" i="1" s="1"/>
  <c r="C35" i="1"/>
  <c r="U32" i="1"/>
  <c r="M32" i="1"/>
  <c r="B44" i="1" s="1"/>
  <c r="S22" i="1" l="1"/>
  <c r="D44" i="1"/>
  <c r="P22" i="1"/>
  <c r="F21" i="1"/>
  <c r="O22" i="1"/>
  <c r="W22" i="1"/>
  <c r="Q22" i="1"/>
  <c r="G21" i="1"/>
  <c r="T22" i="1"/>
  <c r="K21" i="1"/>
  <c r="M22" i="1"/>
  <c r="D21" i="1"/>
  <c r="H22" i="1"/>
  <c r="L22" i="1"/>
  <c r="N22" i="1"/>
  <c r="V22" i="1"/>
  <c r="E25" i="1"/>
  <c r="E27" i="1" s="1"/>
  <c r="E30" i="1"/>
  <c r="D33" i="1"/>
  <c r="D34" i="1"/>
  <c r="D41" i="1" s="1"/>
  <c r="U22" i="1"/>
  <c r="C41" i="1"/>
  <c r="B43" i="1"/>
  <c r="C21" i="1"/>
  <c r="C40" i="1" s="1"/>
  <c r="I22" i="1"/>
  <c r="C43" i="1"/>
  <c r="J22" i="1"/>
  <c r="D43" i="1"/>
  <c r="D22" i="1"/>
  <c r="G22" i="1"/>
  <c r="F22" i="1"/>
  <c r="D40" i="1" l="1"/>
  <c r="F25" i="1"/>
  <c r="F27" i="1" s="1"/>
  <c r="E33" i="1"/>
  <c r="E40" i="1" s="1"/>
  <c r="E34" i="1"/>
  <c r="E41" i="1" s="1"/>
  <c r="F30" i="1"/>
  <c r="F33" i="1" l="1"/>
  <c r="F40" i="1" s="1"/>
  <c r="F34" i="1"/>
  <c r="F41" i="1" s="1"/>
  <c r="G25" i="1"/>
  <c r="G27" i="1" s="1"/>
  <c r="G30" i="1"/>
  <c r="H30" i="1" l="1"/>
  <c r="G33" i="1"/>
  <c r="G40" i="1" s="1"/>
  <c r="G34" i="1"/>
  <c r="G41" i="1" s="1"/>
  <c r="H25" i="1"/>
  <c r="H27" i="1" s="1"/>
  <c r="I30" i="1" l="1"/>
  <c r="H34" i="1"/>
  <c r="H41" i="1" s="1"/>
  <c r="I25" i="1"/>
  <c r="I27" i="1" s="1"/>
  <c r="J30" i="1" l="1"/>
  <c r="I33" i="1"/>
  <c r="I40" i="1" s="1"/>
  <c r="I34" i="1"/>
  <c r="I41" i="1" s="1"/>
  <c r="J25" i="1"/>
  <c r="J27" i="1" s="1"/>
  <c r="K30" i="1" l="1"/>
  <c r="J34" i="1"/>
  <c r="J41" i="1" s="1"/>
  <c r="K25" i="1"/>
  <c r="K27" i="1" s="1"/>
  <c r="L25" i="1" l="1"/>
  <c r="L27" i="1" s="1"/>
  <c r="K33" i="1"/>
  <c r="K40" i="1" s="1"/>
  <c r="L30" i="1"/>
  <c r="K34" i="1"/>
  <c r="K41" i="1" s="1"/>
  <c r="M25" i="1" l="1"/>
  <c r="M27" i="1" s="1"/>
  <c r="L33" i="1"/>
  <c r="L40" i="1" s="1"/>
  <c r="M30" i="1"/>
  <c r="L34" i="1"/>
  <c r="L41" i="1" s="1"/>
  <c r="N25" i="1" l="1"/>
  <c r="N27" i="1" s="1"/>
  <c r="N30" i="1"/>
  <c r="M34" i="1"/>
  <c r="M41" i="1" s="1"/>
  <c r="N34" i="1" l="1"/>
  <c r="N41" i="1" s="1"/>
  <c r="O30" i="1"/>
  <c r="O25" i="1"/>
  <c r="O27" i="1" s="1"/>
  <c r="N33" i="1"/>
  <c r="N40" i="1" s="1"/>
  <c r="P30" i="1" l="1"/>
  <c r="O34" i="1"/>
  <c r="O41" i="1" s="1"/>
  <c r="P25" i="1"/>
  <c r="P27" i="1" s="1"/>
  <c r="O33" i="1"/>
  <c r="O40" i="1" s="1"/>
  <c r="Q30" i="1" l="1"/>
  <c r="P34" i="1"/>
  <c r="P41" i="1" s="1"/>
  <c r="Q25" i="1"/>
  <c r="Q27" i="1" s="1"/>
  <c r="P33" i="1"/>
  <c r="P40" i="1" s="1"/>
  <c r="Q33" i="1" l="1"/>
  <c r="Q40" i="1" s="1"/>
  <c r="R30" i="1"/>
  <c r="Q34" i="1"/>
  <c r="Q41" i="1" s="1"/>
  <c r="R25" i="1"/>
  <c r="R27" i="1" s="1"/>
  <c r="R33" i="1" l="1"/>
  <c r="R40" i="1" s="1"/>
  <c r="S30" i="1"/>
  <c r="R34" i="1"/>
  <c r="R41" i="1" s="1"/>
  <c r="S25" i="1"/>
  <c r="S27" i="1" s="1"/>
  <c r="S33" i="1" l="1"/>
  <c r="S40" i="1" s="1"/>
  <c r="T30" i="1"/>
  <c r="T25" i="1"/>
  <c r="S34" i="1"/>
  <c r="S41" i="1" s="1"/>
  <c r="T27" i="1" l="1"/>
  <c r="U25" i="1"/>
  <c r="T33" i="1"/>
  <c r="U30" i="1"/>
  <c r="T34" i="1"/>
  <c r="U34" i="1" l="1"/>
  <c r="V25" i="1"/>
  <c r="U33" i="1"/>
  <c r="V30" i="1"/>
  <c r="T41" i="1"/>
  <c r="T40" i="1"/>
  <c r="U27" i="1"/>
  <c r="U40" i="1" l="1"/>
  <c r="V34" i="1"/>
  <c r="W25" i="1"/>
  <c r="W30" i="1"/>
  <c r="V27" i="1"/>
  <c r="U41" i="1"/>
  <c r="W34" i="1" l="1"/>
  <c r="W27" i="1"/>
  <c r="V41" i="1"/>
  <c r="W41" i="1" l="1"/>
</calcChain>
</file>

<file path=xl/sharedStrings.xml><?xml version="1.0" encoding="utf-8"?>
<sst xmlns="http://schemas.openxmlformats.org/spreadsheetml/2006/main" count="50" uniqueCount="50">
  <si>
    <t xml:space="preserve">VII.A. Estimated Average of Market Value of Formalized Buildings 
(million Euros) </t>
  </si>
  <si>
    <t xml:space="preserve">VI.A. Estimated Market Value of Formalized Buildings 
(million Euros min/max) </t>
  </si>
  <si>
    <t>VI. Estimated market value</t>
  </si>
  <si>
    <t>V.B.  Cadaster Department (Registration / Formalization)</t>
  </si>
  <si>
    <t>V.A.  Urbanism Department (Legalization)</t>
  </si>
  <si>
    <t>Min (observed capacity)</t>
  </si>
  <si>
    <t>Average (observed capacity)</t>
  </si>
  <si>
    <t>Max (observed capacity)</t>
  </si>
  <si>
    <t>V.  Comparative Department and Municipal Processing Times (weeks)</t>
  </si>
  <si>
    <t>IV.D.2. Applicant Wait Time at Best Observed Rates (Years)</t>
  </si>
  <si>
    <t>IV.D.1. Applicant Wait Time (Years)</t>
  </si>
  <si>
    <t>IV.C. Total Municipal Performance</t>
  </si>
  <si>
    <t>IV.B. Cadaster Department Performance</t>
  </si>
  <si>
    <t>IV.A. Urbanism Department Performance</t>
  </si>
  <si>
    <t>IV. Overall Performance</t>
  </si>
  <si>
    <t>III.G.4.  CD Monthly Clearance Rate (100%+ goal)</t>
  </si>
  <si>
    <t>III.G.3. Time to Process Cases at Best Observed Rate</t>
  </si>
  <si>
    <t>III.G.2. Time to Process Cases Pending (weeks)</t>
  </si>
  <si>
    <t>III.G.1 Average Cases Processed per week (current rate)</t>
  </si>
  <si>
    <t>III.G.  Cadaster Efficiency</t>
  </si>
  <si>
    <t>III.F. Cases Pending (end of period) (#)</t>
  </si>
  <si>
    <t>III.E. Total Cases Registered Cadaster/IPRR (total) (#)</t>
  </si>
  <si>
    <t>III.D.  Cases Registered in Cadaster/IPRR (month) (#)</t>
  </si>
  <si>
    <t>III.C.  Cases Pending (#)</t>
  </si>
  <si>
    <t>III.B.  New Cases (month) (#)</t>
  </si>
  <si>
    <t>III.A.  Case Inventory Carry-Over (#)</t>
  </si>
  <si>
    <t>III. Cadaster Department Processing</t>
  </si>
  <si>
    <t>II.G.4.  UD Monthly Clearance Rate (100%+ goal)</t>
  </si>
  <si>
    <t>II.G.3. Time to Process Cases at Best Observed Rate</t>
  </si>
  <si>
    <t>II.G.2. Time to Process Cases Pending (weeks)</t>
  </si>
  <si>
    <t>II.G.1 Average Cases Processed per week (current rate)</t>
  </si>
  <si>
    <t>II.G. Urbanism Efficiency</t>
  </si>
  <si>
    <t>II.F. Cases Pending (end of period) )(#)</t>
  </si>
  <si>
    <t>II.E.4.  Total Cases Processed (total) (#)</t>
  </si>
  <si>
    <t xml:space="preserve">II.E.3.  Legalization Certificate Decisions (total) (#) </t>
  </si>
  <si>
    <t>II.E.2.  Demolition List Decisions (total) (#)</t>
  </si>
  <si>
    <t xml:space="preserve">II.E.1.  Pending List Decisions (total) (#) </t>
  </si>
  <si>
    <t>II.E. Decisions (total) (#)</t>
  </si>
  <si>
    <t>II.D.4.  Cases Processed (month) (#)</t>
  </si>
  <si>
    <t xml:space="preserve">II.D.3.  Legalization Certificate Decisions (month) (#) </t>
  </si>
  <si>
    <t>II.D.2.  Demolition List Decisions (month) (#)</t>
  </si>
  <si>
    <t xml:space="preserve">II.D.1.  Pending List Decisions (month) (#) </t>
  </si>
  <si>
    <t>II.D. Decisions (month) (#)</t>
  </si>
  <si>
    <t>II.C.  Applications Pending (#)</t>
  </si>
  <si>
    <t>II.B.  New Applications (month) (#)</t>
  </si>
  <si>
    <t>II.A.  Application Inventory Carry-Over (start of report month) (#)</t>
  </si>
  <si>
    <t>II.  Urbanism Department Processing</t>
  </si>
  <si>
    <t xml:space="preserve">I.  Total Applications Received (#) </t>
  </si>
  <si>
    <t>As of (date):</t>
  </si>
  <si>
    <t>Municipality of Fushë Kosovë Kosovo Polje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</si>
</sst>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sz val="12"/>
      <name val="Gill Sans MT"/>
      <family val="2"/>
    </font>
    <font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b/>
      <sz val="12"/>
      <color theme="1"/>
      <name val="Gill Sans MT"/>
      <family val="2"/>
    </font>
    <font>
      <i/>
      <sz val="12"/>
      <color theme="1"/>
      <name val="Gill Sans MT"/>
      <family val="2"/>
    </font>
    <font>
      <i/>
      <sz val="12"/>
      <color rgb="FFFF0000"/>
      <name val="Gill Sans MT"/>
      <family val="2"/>
    </font>
    <font>
      <i/>
      <sz val="12"/>
      <color rgb="FF000000"/>
      <name val="Gill Sans MT"/>
      <family val="2"/>
    </font>
    <font>
      <sz val="12"/>
      <color rgb="FFFF000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vertical="center"/>
    </xf>
    <xf numFmtId="10" fontId="3" fillId="4" borderId="7" xfId="1" applyNumberFormat="1" applyFont="1" applyFill="1" applyBorder="1" applyAlignment="1">
      <alignment horizontal="center" vertical="center" wrapText="1"/>
    </xf>
    <xf numFmtId="165" fontId="2" fillId="4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vertical="center"/>
    </xf>
    <xf numFmtId="164" fontId="2" fillId="4" borderId="7" xfId="1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left" vertical="center" wrapText="1" indent="2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 wrapText="1"/>
    </xf>
    <xf numFmtId="9" fontId="2" fillId="4" borderId="9" xfId="0" applyNumberFormat="1" applyFont="1" applyFill="1" applyBorder="1" applyAlignment="1">
      <alignment vertical="center"/>
    </xf>
    <xf numFmtId="9" fontId="2" fillId="4" borderId="7" xfId="0" applyNumberFormat="1" applyFont="1" applyFill="1" applyBorder="1" applyAlignment="1">
      <alignment vertical="center"/>
    </xf>
    <xf numFmtId="9" fontId="2" fillId="4" borderId="7" xfId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left" vertical="center" wrapText="1" indent="2"/>
    </xf>
    <xf numFmtId="0" fontId="2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left" vertical="center" wrapText="1"/>
    </xf>
    <xf numFmtId="9" fontId="2" fillId="4" borderId="17" xfId="0" applyNumberFormat="1" applyFont="1" applyFill="1" applyBorder="1" applyAlignment="1">
      <alignment vertical="center" wrapText="1"/>
    </xf>
    <xf numFmtId="9" fontId="2" fillId="4" borderId="17" xfId="1" applyFont="1" applyFill="1" applyBorder="1" applyAlignment="1">
      <alignment horizontal="center" vertical="center" wrapText="1"/>
    </xf>
    <xf numFmtId="9" fontId="4" fillId="4" borderId="18" xfId="0" applyNumberFormat="1" applyFont="1" applyFill="1" applyBorder="1" applyAlignment="1">
      <alignment horizontal="left" vertical="center" wrapText="1" indent="5"/>
    </xf>
    <xf numFmtId="3" fontId="2" fillId="4" borderId="2" xfId="0" applyNumberFormat="1" applyFont="1" applyFill="1" applyBorder="1" applyAlignment="1">
      <alignment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4" fillId="4" borderId="19" xfId="0" applyNumberFormat="1" applyFont="1" applyFill="1" applyBorder="1" applyAlignment="1">
      <alignment horizontal="left" vertical="center" wrapText="1" indent="5"/>
    </xf>
    <xf numFmtId="3" fontId="2" fillId="4" borderId="7" xfId="0" applyNumberFormat="1" applyFont="1" applyFill="1" applyBorder="1" applyAlignment="1">
      <alignment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left" vertical="center" wrapText="1" indent="5"/>
    </xf>
    <xf numFmtId="3" fontId="7" fillId="4" borderId="7" xfId="0" applyNumberFormat="1" applyFont="1" applyFill="1" applyBorder="1" applyAlignment="1">
      <alignment vertical="center" wrapText="1"/>
    </xf>
    <xf numFmtId="3" fontId="8" fillId="4" borderId="7" xfId="0" applyNumberFormat="1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left" vertical="center" wrapText="1" indent="2"/>
    </xf>
    <xf numFmtId="3" fontId="4" fillId="4" borderId="1" xfId="0" applyNumberFormat="1" applyFont="1" applyFill="1" applyBorder="1" applyAlignment="1">
      <alignment horizontal="left" vertical="center" wrapText="1" indent="2"/>
    </xf>
    <xf numFmtId="3" fontId="2" fillId="2" borderId="7" xfId="0" applyNumberFormat="1" applyFont="1" applyFill="1" applyBorder="1" applyAlignment="1">
      <alignment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 indent="2"/>
    </xf>
    <xf numFmtId="3" fontId="2" fillId="4" borderId="9" xfId="0" applyNumberFormat="1" applyFont="1" applyFill="1" applyBorder="1" applyAlignment="1">
      <alignment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3" fontId="8" fillId="4" borderId="20" xfId="0" applyNumberFormat="1" applyFont="1" applyFill="1" applyBorder="1" applyAlignment="1">
      <alignment horizontal="center" vertical="center" wrapText="1"/>
    </xf>
    <xf numFmtId="3" fontId="10" fillId="4" borderId="7" xfId="0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 indent="5"/>
    </xf>
    <xf numFmtId="3" fontId="3" fillId="4" borderId="20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20" xfId="0" applyNumberFormat="1" applyFont="1" applyFill="1" applyBorder="1" applyAlignment="1">
      <alignment horizontal="center" vertical="center" wrapText="1"/>
    </xf>
    <xf numFmtId="3" fontId="2" fillId="4" borderId="20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vertical="center" wrapText="1"/>
    </xf>
    <xf numFmtId="3" fontId="2" fillId="3" borderId="9" xfId="0" applyNumberFormat="1" applyFont="1" applyFill="1" applyBorder="1" applyAlignment="1">
      <alignment vertical="center" wrapText="1"/>
    </xf>
    <xf numFmtId="3" fontId="4" fillId="3" borderId="10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2" fillId="2" borderId="22" xfId="0" applyNumberFormat="1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vertical="center" wrapText="1"/>
    </xf>
    <xf numFmtId="3" fontId="2" fillId="2" borderId="24" xfId="0" applyNumberFormat="1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vertical="center" wrapText="1"/>
    </xf>
    <xf numFmtId="3" fontId="4" fillId="2" borderId="25" xfId="0" applyNumberFormat="1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15" fontId="6" fillId="5" borderId="29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right" vertical="center"/>
    </xf>
    <xf numFmtId="0" fontId="6" fillId="6" borderId="31" xfId="0" applyFont="1" applyFill="1" applyBorder="1" applyAlignment="1">
      <alignment vertical="center" wrapText="1"/>
    </xf>
    <xf numFmtId="0" fontId="6" fillId="6" borderId="25" xfId="0" applyFont="1" applyFill="1" applyBorder="1" applyAlignment="1">
      <alignment horizontal="left" vertical="center" wrapText="1"/>
    </xf>
    <xf numFmtId="3" fontId="4" fillId="3" borderId="11" xfId="0" applyNumberFormat="1" applyFont="1" applyFill="1" applyBorder="1" applyAlignment="1">
      <alignment horizontal="center" vertical="center" wrapText="1"/>
    </xf>
    <xf numFmtId="3" fontId="4" fillId="4" borderId="21" xfId="0" applyNumberFormat="1" applyFont="1" applyFill="1" applyBorder="1" applyAlignment="1">
      <alignment horizontal="center" vertical="center" wrapText="1"/>
    </xf>
    <xf numFmtId="3" fontId="4" fillId="4" borderId="20" xfId="0" applyNumberFormat="1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center" vertical="center" wrapText="1"/>
    </xf>
    <xf numFmtId="3" fontId="2" fillId="4" borderId="20" xfId="0" applyNumberFormat="1" applyFont="1" applyFill="1" applyBorder="1" applyAlignment="1">
      <alignment horizontal="center" vertical="center" wrapText="1"/>
    </xf>
    <xf numFmtId="3" fontId="9" fillId="4" borderId="21" xfId="0" applyNumberFormat="1" applyFont="1" applyFill="1" applyBorder="1" applyAlignment="1">
      <alignment horizontal="center" vertical="center" wrapText="1"/>
    </xf>
    <xf numFmtId="3" fontId="9" fillId="4" borderId="20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Graçanicë/Gračanica</a:t>
            </a:r>
          </a:p>
        </c:rich>
      </c:tx>
      <c:layout>
        <c:manualLayout>
          <c:xMode val="edge"/>
          <c:yMode val="edge"/>
          <c:x val="7.4239312853762514E-4"/>
          <c:y val="3.7473480393454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'1. Fushë Kosovë Kosovo Polje'!$A$3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  <c:pt idx="19">
                  <c:v>45015</c:v>
                </c:pt>
                <c:pt idx="20">
                  <c:v>45044</c:v>
                </c:pt>
                <c:pt idx="21">
                  <c:v>45076</c:v>
                </c:pt>
              </c:numCache>
            </c:numRef>
          </c:cat>
          <c:val>
            <c:numRef>
              <c:f>'1. Fushë Kosovë Kosovo Polje'!$B$3:$BQ$3</c:f>
              <c:numCache>
                <c:formatCode>#,##0</c:formatCode>
                <c:ptCount val="68"/>
                <c:pt idx="0">
                  <c:v>268</c:v>
                </c:pt>
                <c:pt idx="1">
                  <c:v>384</c:v>
                </c:pt>
                <c:pt idx="2">
                  <c:v>428</c:v>
                </c:pt>
                <c:pt idx="3">
                  <c:v>444</c:v>
                </c:pt>
                <c:pt idx="4">
                  <c:v>450</c:v>
                </c:pt>
                <c:pt idx="5">
                  <c:v>461</c:v>
                </c:pt>
                <c:pt idx="6">
                  <c:v>465</c:v>
                </c:pt>
                <c:pt idx="7">
                  <c:v>478</c:v>
                </c:pt>
                <c:pt idx="8">
                  <c:v>489</c:v>
                </c:pt>
                <c:pt idx="9">
                  <c:v>497</c:v>
                </c:pt>
                <c:pt idx="10">
                  <c:v>499</c:v>
                </c:pt>
                <c:pt idx="11">
                  <c:v>504</c:v>
                </c:pt>
                <c:pt idx="12">
                  <c:v>542</c:v>
                </c:pt>
                <c:pt idx="13">
                  <c:v>635</c:v>
                </c:pt>
                <c:pt idx="14">
                  <c:v>662</c:v>
                </c:pt>
                <c:pt idx="15">
                  <c:v>662</c:v>
                </c:pt>
                <c:pt idx="16">
                  <c:v>662</c:v>
                </c:pt>
                <c:pt idx="17">
                  <c:v>662</c:v>
                </c:pt>
                <c:pt idx="18">
                  <c:v>662</c:v>
                </c:pt>
                <c:pt idx="19">
                  <c:v>662</c:v>
                </c:pt>
                <c:pt idx="20">
                  <c:v>662</c:v>
                </c:pt>
                <c:pt idx="21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3-422E-8A7C-03AAE453B3DE}"/>
            </c:ext>
          </c:extLst>
        </c:ser>
        <c:ser>
          <c:idx val="1"/>
          <c:order val="1"/>
          <c:tx>
            <c:strRef>
              <c:f>'1. Fushë Kosovë Kosovo Polje'!$A$14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  <c:pt idx="19">
                  <c:v>45015</c:v>
                </c:pt>
                <c:pt idx="20">
                  <c:v>45044</c:v>
                </c:pt>
                <c:pt idx="21">
                  <c:v>45076</c:v>
                </c:pt>
              </c:numCache>
            </c:numRef>
          </c:cat>
          <c:val>
            <c:numRef>
              <c:f>'1. Fushë Kosovë Kosovo Polje'!$B$14:$BQ$14</c:f>
              <c:numCache>
                <c:formatCode>#,##0</c:formatCode>
                <c:ptCount val="68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27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38</c:v>
                </c:pt>
                <c:pt idx="16">
                  <c:v>45</c:v>
                </c:pt>
                <c:pt idx="17">
                  <c:v>45</c:v>
                </c:pt>
                <c:pt idx="18">
                  <c:v>49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3-422E-8A7C-03AAE453B3DE}"/>
            </c:ext>
          </c:extLst>
        </c:ser>
        <c:ser>
          <c:idx val="2"/>
          <c:order val="2"/>
          <c:tx>
            <c:strRef>
              <c:f>'1. Fushë Kosovë Kosovo Polje'!$A$15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  <c:pt idx="19">
                  <c:v>45015</c:v>
                </c:pt>
                <c:pt idx="20">
                  <c:v>45044</c:v>
                </c:pt>
                <c:pt idx="21">
                  <c:v>45076</c:v>
                </c:pt>
              </c:numCache>
            </c:numRef>
          </c:cat>
          <c:val>
            <c:numRef>
              <c:f>'1. Fushë Kosovë Kosovo Polje'!$B$15:$BQ$15</c:f>
              <c:numCache>
                <c:formatCode>#,##0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C3-422E-8A7C-03AAE453B3DE}"/>
            </c:ext>
          </c:extLst>
        </c:ser>
        <c:ser>
          <c:idx val="3"/>
          <c:order val="3"/>
          <c:tx>
            <c:strRef>
              <c:f>'1. Fushë Kosovë Kosovo Polje'!$A$16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  <c:pt idx="19">
                  <c:v>45015</c:v>
                </c:pt>
                <c:pt idx="20">
                  <c:v>45044</c:v>
                </c:pt>
                <c:pt idx="21">
                  <c:v>45076</c:v>
                </c:pt>
              </c:numCache>
            </c:numRef>
          </c:cat>
          <c:val>
            <c:numRef>
              <c:f>'1. Fushë Kosovë Kosovo Polje'!$B$16:$BQ$16</c:f>
              <c:numCache>
                <c:formatCode>#,##0</c:formatCode>
                <c:ptCount val="68"/>
                <c:pt idx="0">
                  <c:v>192</c:v>
                </c:pt>
                <c:pt idx="1">
                  <c:v>258</c:v>
                </c:pt>
                <c:pt idx="2">
                  <c:v>296</c:v>
                </c:pt>
                <c:pt idx="3">
                  <c:v>317</c:v>
                </c:pt>
                <c:pt idx="4">
                  <c:v>334</c:v>
                </c:pt>
                <c:pt idx="5">
                  <c:v>340</c:v>
                </c:pt>
                <c:pt idx="6">
                  <c:v>340</c:v>
                </c:pt>
                <c:pt idx="7">
                  <c:v>355</c:v>
                </c:pt>
                <c:pt idx="8">
                  <c:v>364</c:v>
                </c:pt>
                <c:pt idx="9">
                  <c:v>372</c:v>
                </c:pt>
                <c:pt idx="10">
                  <c:v>382</c:v>
                </c:pt>
                <c:pt idx="11">
                  <c:v>384</c:v>
                </c:pt>
                <c:pt idx="12">
                  <c:v>392</c:v>
                </c:pt>
                <c:pt idx="13">
                  <c:v>407</c:v>
                </c:pt>
                <c:pt idx="14">
                  <c:v>419</c:v>
                </c:pt>
                <c:pt idx="15">
                  <c:v>436</c:v>
                </c:pt>
                <c:pt idx="16">
                  <c:v>451</c:v>
                </c:pt>
                <c:pt idx="17">
                  <c:v>464</c:v>
                </c:pt>
                <c:pt idx="18">
                  <c:v>472</c:v>
                </c:pt>
                <c:pt idx="19">
                  <c:v>481</c:v>
                </c:pt>
                <c:pt idx="20">
                  <c:v>484</c:v>
                </c:pt>
                <c:pt idx="21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C3-422E-8A7C-03AAE453B3DE}"/>
            </c:ext>
          </c:extLst>
        </c:ser>
        <c:ser>
          <c:idx val="4"/>
          <c:order val="4"/>
          <c:tx>
            <c:strRef>
              <c:f>'1. Fushë Kosovë Kosovo Polje'!$A$29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  <c:pt idx="18">
                  <c:v>44981</c:v>
                </c:pt>
                <c:pt idx="19">
                  <c:v>45015</c:v>
                </c:pt>
                <c:pt idx="20">
                  <c:v>45044</c:v>
                </c:pt>
                <c:pt idx="21">
                  <c:v>45076</c:v>
                </c:pt>
              </c:numCache>
            </c:numRef>
          </c:cat>
          <c:val>
            <c:numRef>
              <c:f>'1. Fushë Kosovë Kosovo Polje'!$B$29:$BQ$29</c:f>
              <c:numCache>
                <c:formatCode>#,##0</c:formatCode>
                <c:ptCount val="68"/>
                <c:pt idx="0">
                  <c:v>185</c:v>
                </c:pt>
                <c:pt idx="1">
                  <c:v>242</c:v>
                </c:pt>
                <c:pt idx="2">
                  <c:v>263</c:v>
                </c:pt>
                <c:pt idx="3">
                  <c:v>290</c:v>
                </c:pt>
                <c:pt idx="4">
                  <c:v>310</c:v>
                </c:pt>
                <c:pt idx="5">
                  <c:v>315</c:v>
                </c:pt>
                <c:pt idx="6">
                  <c:v>315</c:v>
                </c:pt>
                <c:pt idx="7">
                  <c:v>316</c:v>
                </c:pt>
                <c:pt idx="8">
                  <c:v>316</c:v>
                </c:pt>
                <c:pt idx="9">
                  <c:v>322</c:v>
                </c:pt>
                <c:pt idx="10">
                  <c:v>340</c:v>
                </c:pt>
                <c:pt idx="11">
                  <c:v>345</c:v>
                </c:pt>
                <c:pt idx="12">
                  <c:v>352</c:v>
                </c:pt>
                <c:pt idx="13">
                  <c:v>368</c:v>
                </c:pt>
                <c:pt idx="14">
                  <c:v>369</c:v>
                </c:pt>
                <c:pt idx="15">
                  <c:v>384</c:v>
                </c:pt>
                <c:pt idx="16">
                  <c:v>416</c:v>
                </c:pt>
                <c:pt idx="17">
                  <c:v>436</c:v>
                </c:pt>
                <c:pt idx="18">
                  <c:v>447</c:v>
                </c:pt>
                <c:pt idx="19">
                  <c:v>451</c:v>
                </c:pt>
                <c:pt idx="20">
                  <c:v>451</c:v>
                </c:pt>
                <c:pt idx="21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C3-422E-8A7C-03AAE453B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'1. Fushë Kosovë Kosovo Polje'!$11:$11</c15:sqref>
                        </c15:formulaRef>
                      </c:ext>
                    </c:extLst>
                    <c:strCache>
                      <c:ptCount val="16384"/>
                      <c:pt idx="0">
                        <c:v>II.D.3.  Legalization Certificate Decisions (month) (#) </c:v>
                      </c:pt>
                      <c:pt idx="2">
                        <c:v>66</c:v>
                      </c:pt>
                      <c:pt idx="3">
                        <c:v>38</c:v>
                      </c:pt>
                      <c:pt idx="4">
                        <c:v>21</c:v>
                      </c:pt>
                      <c:pt idx="5">
                        <c:v>17</c:v>
                      </c:pt>
                      <c:pt idx="6">
                        <c:v>6</c:v>
                      </c:pt>
                      <c:pt idx="7">
                        <c:v>0</c:v>
                      </c:pt>
                      <c:pt idx="8">
                        <c:v>15</c:v>
                      </c:pt>
                      <c:pt idx="9">
                        <c:v>9</c:v>
                      </c:pt>
                      <c:pt idx="10">
                        <c:v>8</c:v>
                      </c:pt>
                      <c:pt idx="11">
                        <c:v>10</c:v>
                      </c:pt>
                      <c:pt idx="12">
                        <c:v>2</c:v>
                      </c:pt>
                      <c:pt idx="13">
                        <c:v>8</c:v>
                      </c:pt>
                      <c:pt idx="14">
                        <c:v>15</c:v>
                      </c:pt>
                      <c:pt idx="15">
                        <c:v>12</c:v>
                      </c:pt>
                      <c:pt idx="16">
                        <c:v>17</c:v>
                      </c:pt>
                      <c:pt idx="17">
                        <c:v>15</c:v>
                      </c:pt>
                      <c:pt idx="18">
                        <c:v>13</c:v>
                      </c:pt>
                      <c:pt idx="19">
                        <c:v>8</c:v>
                      </c:pt>
                      <c:pt idx="20">
                        <c:v>9</c:v>
                      </c:pt>
                      <c:pt idx="21">
                        <c:v>3</c:v>
                      </c:pt>
                      <c:pt idx="22">
                        <c:v>8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FAC3-422E-8A7C-03AAE453B3DE}"/>
                  </c:ext>
                </c:extLst>
              </c15:ser>
            </c15:filteredLineSeries>
          </c:ext>
        </c:extLst>
      </c:lineChart>
      <c:date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45631"/>
        <c:crosses val="autoZero"/>
        <c:auto val="1"/>
        <c:lblOffset val="100"/>
        <c:baseTimeUnit val="days"/>
      </c:dateAx>
      <c:valAx>
        <c:axId val="81344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3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024975475940378E-2"/>
          <c:y val="0.16147412348408391"/>
          <c:w val="0.26236563849118205"/>
          <c:h val="0.70087499981510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FusheKosove</a:t>
            </a:r>
          </a:p>
          <a:p>
            <a:pPr>
              <a:defRPr/>
            </a:pPr>
            <a:endParaRPr lang="en-US" sz="1800" b="1"/>
          </a:p>
        </c:rich>
      </c:tx>
      <c:layout>
        <c:manualLayout>
          <c:xMode val="edge"/>
          <c:yMode val="edge"/>
          <c:x val="7.4240158966766881E-4"/>
          <c:y val="1.704875370887844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'1. Fushë Kosovë Kosovo Polje'!$A$3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Polje'!$B$3:$P$3</c:f>
              <c:numCache>
                <c:formatCode>#,##0</c:formatCode>
                <c:ptCount val="15"/>
                <c:pt idx="0">
                  <c:v>268</c:v>
                </c:pt>
                <c:pt idx="1">
                  <c:v>384</c:v>
                </c:pt>
                <c:pt idx="2">
                  <c:v>428</c:v>
                </c:pt>
                <c:pt idx="3">
                  <c:v>444</c:v>
                </c:pt>
                <c:pt idx="4">
                  <c:v>450</c:v>
                </c:pt>
                <c:pt idx="5">
                  <c:v>461</c:v>
                </c:pt>
                <c:pt idx="6">
                  <c:v>465</c:v>
                </c:pt>
                <c:pt idx="7">
                  <c:v>478</c:v>
                </c:pt>
                <c:pt idx="8">
                  <c:v>489</c:v>
                </c:pt>
                <c:pt idx="9">
                  <c:v>497</c:v>
                </c:pt>
                <c:pt idx="10">
                  <c:v>499</c:v>
                </c:pt>
                <c:pt idx="11">
                  <c:v>504</c:v>
                </c:pt>
                <c:pt idx="12">
                  <c:v>542</c:v>
                </c:pt>
                <c:pt idx="13">
                  <c:v>635</c:v>
                </c:pt>
                <c:pt idx="1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04-414E-A926-A55BB925955E}"/>
            </c:ext>
          </c:extLst>
        </c:ser>
        <c:ser>
          <c:idx val="1"/>
          <c:order val="1"/>
          <c:tx>
            <c:strRef>
              <c:f>'1. Fushë Kosovë Kosovo Polje'!$A$14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Polje'!$B$14:$P$14</c:f>
              <c:numCache>
                <c:formatCode>#,##0</c:formatCode>
                <c:ptCount val="1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27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4-414E-A926-A55BB925955E}"/>
            </c:ext>
          </c:extLst>
        </c:ser>
        <c:ser>
          <c:idx val="2"/>
          <c:order val="2"/>
          <c:tx>
            <c:strRef>
              <c:f>'1. Fushë Kosovë Kosovo Polje'!$A$15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Polje'!$B$15:$O$15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4-414E-A926-A55BB925955E}"/>
            </c:ext>
          </c:extLst>
        </c:ser>
        <c:ser>
          <c:idx val="3"/>
          <c:order val="3"/>
          <c:tx>
            <c:strRef>
              <c:f>'1. Fushë Kosovë Kosovo Polje'!$A$16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Polje'!$B$16:$P$16</c:f>
              <c:numCache>
                <c:formatCode>#,##0</c:formatCode>
                <c:ptCount val="15"/>
                <c:pt idx="0">
                  <c:v>192</c:v>
                </c:pt>
                <c:pt idx="1">
                  <c:v>258</c:v>
                </c:pt>
                <c:pt idx="2">
                  <c:v>296</c:v>
                </c:pt>
                <c:pt idx="3">
                  <c:v>317</c:v>
                </c:pt>
                <c:pt idx="4">
                  <c:v>334</c:v>
                </c:pt>
                <c:pt idx="5">
                  <c:v>340</c:v>
                </c:pt>
                <c:pt idx="6">
                  <c:v>340</c:v>
                </c:pt>
                <c:pt idx="7">
                  <c:v>355</c:v>
                </c:pt>
                <c:pt idx="8">
                  <c:v>364</c:v>
                </c:pt>
                <c:pt idx="9">
                  <c:v>372</c:v>
                </c:pt>
                <c:pt idx="10">
                  <c:v>382</c:v>
                </c:pt>
                <c:pt idx="11">
                  <c:v>384</c:v>
                </c:pt>
                <c:pt idx="12">
                  <c:v>392</c:v>
                </c:pt>
                <c:pt idx="13">
                  <c:v>407</c:v>
                </c:pt>
                <c:pt idx="1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04-414E-A926-A55BB925955E}"/>
            </c:ext>
          </c:extLst>
        </c:ser>
        <c:ser>
          <c:idx val="4"/>
          <c:order val="4"/>
          <c:tx>
            <c:strRef>
              <c:f>'1. Fushë Kosovë Kosovo Polje'!$A$29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Polje'!$B$29:$P$29</c:f>
              <c:numCache>
                <c:formatCode>#,##0</c:formatCode>
                <c:ptCount val="15"/>
                <c:pt idx="0">
                  <c:v>185</c:v>
                </c:pt>
                <c:pt idx="1">
                  <c:v>242</c:v>
                </c:pt>
                <c:pt idx="2">
                  <c:v>263</c:v>
                </c:pt>
                <c:pt idx="3">
                  <c:v>290</c:v>
                </c:pt>
                <c:pt idx="4">
                  <c:v>310</c:v>
                </c:pt>
                <c:pt idx="5">
                  <c:v>315</c:v>
                </c:pt>
                <c:pt idx="6">
                  <c:v>315</c:v>
                </c:pt>
                <c:pt idx="7">
                  <c:v>316</c:v>
                </c:pt>
                <c:pt idx="8">
                  <c:v>316</c:v>
                </c:pt>
                <c:pt idx="9">
                  <c:v>322</c:v>
                </c:pt>
                <c:pt idx="10">
                  <c:v>340</c:v>
                </c:pt>
                <c:pt idx="11">
                  <c:v>345</c:v>
                </c:pt>
                <c:pt idx="12">
                  <c:v>352</c:v>
                </c:pt>
                <c:pt idx="13">
                  <c:v>368</c:v>
                </c:pt>
                <c:pt idx="1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04-414E-A926-A55BB9259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/>
      </c:lineChart>
      <c:cat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45631"/>
        <c:crosses val="autoZero"/>
        <c:auto val="0"/>
        <c:lblAlgn val="ctr"/>
        <c:lblOffset val="100"/>
        <c:noMultiLvlLbl val="1"/>
      </c:catAx>
      <c:valAx>
        <c:axId val="81344563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3439391"/>
        <c:crosses val="max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02499799307694E-2"/>
          <c:y val="0.15588104403232836"/>
          <c:w val="0.29614911673400457"/>
          <c:h val="0.256604100703885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27385</xdr:rowOff>
    </xdr:from>
    <xdr:to>
      <xdr:col>1</xdr:col>
      <xdr:colOff>11906</xdr:colOff>
      <xdr:row>63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15DB29-071B-4B19-ABFB-6200ECCFF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128155</xdr:colOff>
      <xdr:row>59</xdr:row>
      <xdr:rowOff>144087</xdr:rowOff>
    </xdr:from>
    <xdr:to>
      <xdr:col>14</xdr:col>
      <xdr:colOff>535396</xdr:colOff>
      <xdr:row>78</xdr:row>
      <xdr:rowOff>52404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EF42D4-2944-4424-B2D2-4119FD07A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F64F4-8A37-41ED-90B8-EE24B162F786}">
  <dimension ref="A1:YQ49"/>
  <sheetViews>
    <sheetView tabSelected="1" zoomScale="55" zoomScaleNormal="55" workbookViewId="0">
      <pane xSplit="1" topLeftCell="K1" activePane="topRight" state="frozen"/>
      <selection sqref="A1:XFD1048576"/>
      <selection pane="topRight" activeCell="Y10" sqref="Y10:Y11"/>
    </sheetView>
  </sheetViews>
  <sheetFormatPr defaultColWidth="9.453125" defaultRowHeight="18.5" x14ac:dyDescent="0.35"/>
  <cols>
    <col min="1" max="1" width="81.453125" style="2" customWidth="1"/>
    <col min="2" max="8" width="14.54296875" style="1" customWidth="1"/>
    <col min="9" max="9" width="16.90625" style="1" customWidth="1"/>
    <col min="10" max="11" width="14.54296875" style="1" customWidth="1"/>
    <col min="12" max="23" width="17.453125" style="1" customWidth="1"/>
    <col min="24" max="67" width="14.54296875" style="1" customWidth="1"/>
    <col min="68" max="68" width="13.54296875" style="1" customWidth="1"/>
    <col min="69" max="16384" width="9.453125" style="1"/>
  </cols>
  <sheetData>
    <row r="1" spans="1:667" s="88" customFormat="1" ht="64.400000000000006" customHeight="1" thickBot="1" x14ac:dyDescent="0.4">
      <c r="A1" s="89" t="s">
        <v>49</v>
      </c>
    </row>
    <row r="2" spans="1:667" s="81" customFormat="1" ht="42.75" customHeight="1" thickBot="1" x14ac:dyDescent="0.4">
      <c r="A2" s="87" t="s">
        <v>48</v>
      </c>
      <c r="B2" s="86">
        <v>44407</v>
      </c>
      <c r="C2" s="86">
        <v>44439</v>
      </c>
      <c r="D2" s="86">
        <v>44466</v>
      </c>
      <c r="E2" s="86">
        <v>44498</v>
      </c>
      <c r="F2" s="86">
        <v>44530</v>
      </c>
      <c r="G2" s="86">
        <v>44558</v>
      </c>
      <c r="H2" s="86">
        <v>44592</v>
      </c>
      <c r="I2" s="86">
        <v>44620</v>
      </c>
      <c r="J2" s="86">
        <v>44648</v>
      </c>
      <c r="K2" s="86">
        <v>44680</v>
      </c>
      <c r="L2" s="86">
        <v>44711</v>
      </c>
      <c r="M2" s="86">
        <v>44739</v>
      </c>
      <c r="N2" s="86">
        <v>44771</v>
      </c>
      <c r="O2" s="86">
        <v>44809</v>
      </c>
      <c r="P2" s="86">
        <v>44862</v>
      </c>
      <c r="Q2" s="86">
        <v>44894</v>
      </c>
      <c r="R2" s="86">
        <v>44918</v>
      </c>
      <c r="S2" s="86">
        <v>44953</v>
      </c>
      <c r="T2" s="86">
        <v>44981</v>
      </c>
      <c r="U2" s="86">
        <v>45015</v>
      </c>
      <c r="V2" s="86">
        <v>45044</v>
      </c>
      <c r="W2" s="86">
        <v>45076</v>
      </c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4"/>
      <c r="BL2" s="83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2"/>
      <c r="CH2" s="82"/>
      <c r="CI2" s="82"/>
      <c r="CJ2" s="82"/>
      <c r="CK2" s="82"/>
      <c r="CL2" s="82"/>
      <c r="CM2" s="82"/>
      <c r="CN2" s="82"/>
      <c r="CO2" s="82"/>
      <c r="CP2" s="82"/>
      <c r="CQ2" s="82"/>
      <c r="CR2" s="82"/>
      <c r="CS2" s="82"/>
      <c r="CT2" s="82"/>
      <c r="CU2" s="82"/>
      <c r="CV2" s="82"/>
      <c r="CW2" s="82"/>
      <c r="CX2" s="82"/>
      <c r="CY2" s="82"/>
      <c r="CZ2" s="82"/>
      <c r="DA2" s="82"/>
      <c r="DB2" s="82"/>
      <c r="DC2" s="82"/>
      <c r="DD2" s="82"/>
      <c r="DE2" s="82"/>
      <c r="DF2" s="82"/>
      <c r="DG2" s="82"/>
      <c r="DH2" s="82"/>
      <c r="DI2" s="82"/>
      <c r="DJ2" s="82"/>
      <c r="DK2" s="82"/>
      <c r="DL2" s="82"/>
      <c r="DM2" s="82"/>
      <c r="DN2" s="82"/>
      <c r="DO2" s="82"/>
      <c r="DP2" s="82"/>
      <c r="DQ2" s="82"/>
      <c r="DR2" s="82"/>
      <c r="DS2" s="82"/>
      <c r="DT2" s="82"/>
      <c r="DU2" s="82"/>
      <c r="DV2" s="82"/>
      <c r="DW2" s="82"/>
      <c r="DX2" s="82"/>
      <c r="DY2" s="82"/>
      <c r="DZ2" s="82"/>
      <c r="EA2" s="82"/>
      <c r="EB2" s="82"/>
      <c r="EC2" s="82"/>
      <c r="ED2" s="82"/>
      <c r="EE2" s="82"/>
      <c r="EF2" s="82"/>
      <c r="EG2" s="82"/>
      <c r="EH2" s="82"/>
      <c r="EI2" s="82"/>
      <c r="EJ2" s="82"/>
      <c r="EK2" s="82"/>
      <c r="EL2" s="82"/>
      <c r="EM2" s="82"/>
      <c r="EN2" s="82"/>
      <c r="EO2" s="82"/>
      <c r="EP2" s="82"/>
      <c r="EQ2" s="82"/>
      <c r="ER2" s="82"/>
      <c r="ES2" s="82"/>
      <c r="ET2" s="82"/>
      <c r="EU2" s="82"/>
      <c r="EV2" s="82"/>
      <c r="EW2" s="82"/>
      <c r="EX2" s="82"/>
      <c r="EY2" s="82"/>
      <c r="EZ2" s="82"/>
      <c r="FA2" s="82"/>
      <c r="FB2" s="82"/>
      <c r="FC2" s="8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  <c r="IR2" s="82"/>
      <c r="IS2" s="82"/>
      <c r="IT2" s="82"/>
      <c r="IU2" s="82"/>
      <c r="IV2" s="82"/>
      <c r="IW2" s="82"/>
      <c r="IX2" s="82"/>
      <c r="IY2" s="82"/>
      <c r="IZ2" s="82"/>
      <c r="JA2" s="82"/>
      <c r="JB2" s="82"/>
      <c r="JC2" s="82"/>
      <c r="JD2" s="82"/>
      <c r="JE2" s="82"/>
      <c r="JF2" s="82"/>
      <c r="JG2" s="82"/>
      <c r="JH2" s="82"/>
      <c r="JI2" s="82"/>
      <c r="JJ2" s="82"/>
      <c r="JK2" s="82"/>
      <c r="JL2" s="82"/>
      <c r="JM2" s="82"/>
      <c r="JN2" s="82"/>
      <c r="JO2" s="82"/>
      <c r="JP2" s="82"/>
      <c r="JQ2" s="82"/>
      <c r="JR2" s="82"/>
      <c r="JS2" s="82"/>
      <c r="JT2" s="82"/>
      <c r="JU2" s="82"/>
      <c r="JV2" s="82"/>
      <c r="JW2" s="82"/>
      <c r="JX2" s="82"/>
      <c r="JY2" s="82"/>
      <c r="JZ2" s="82"/>
      <c r="KA2" s="82"/>
      <c r="KB2" s="82"/>
      <c r="KC2" s="82"/>
      <c r="KD2" s="82"/>
      <c r="KE2" s="82"/>
      <c r="KF2" s="82"/>
      <c r="KG2" s="82"/>
      <c r="KH2" s="82"/>
      <c r="KI2" s="82"/>
      <c r="KJ2" s="82"/>
      <c r="KK2" s="82"/>
      <c r="KL2" s="82"/>
      <c r="KM2" s="82"/>
      <c r="KN2" s="82"/>
      <c r="KO2" s="82"/>
      <c r="KP2" s="82"/>
      <c r="KQ2" s="82"/>
      <c r="KR2" s="82"/>
      <c r="KS2" s="82"/>
      <c r="KT2" s="82"/>
      <c r="KU2" s="82"/>
      <c r="KV2" s="82"/>
      <c r="KW2" s="82"/>
      <c r="KX2" s="82"/>
      <c r="KY2" s="82"/>
      <c r="KZ2" s="82"/>
      <c r="LA2" s="82"/>
      <c r="LB2" s="82"/>
      <c r="LC2" s="82"/>
      <c r="LD2" s="82"/>
      <c r="LE2" s="82"/>
      <c r="LF2" s="82"/>
      <c r="LG2" s="82"/>
      <c r="LH2" s="82"/>
      <c r="LI2" s="82"/>
      <c r="LJ2" s="82"/>
      <c r="LK2" s="82"/>
      <c r="LL2" s="82"/>
      <c r="LM2" s="82"/>
      <c r="LN2" s="82"/>
      <c r="LO2" s="82"/>
      <c r="LP2" s="82"/>
      <c r="LQ2" s="82"/>
      <c r="LR2" s="82"/>
      <c r="LS2" s="82"/>
      <c r="LT2" s="82"/>
      <c r="LU2" s="82"/>
      <c r="LV2" s="82"/>
      <c r="LW2" s="82"/>
      <c r="LX2" s="82"/>
      <c r="LY2" s="82"/>
      <c r="LZ2" s="82"/>
      <c r="MA2" s="82"/>
      <c r="MB2" s="82"/>
      <c r="MC2" s="82"/>
      <c r="MD2" s="82"/>
      <c r="ME2" s="82"/>
      <c r="MF2" s="82"/>
      <c r="MG2" s="82"/>
      <c r="MH2" s="82"/>
      <c r="MI2" s="82"/>
      <c r="MJ2" s="82"/>
      <c r="MK2" s="82"/>
      <c r="ML2" s="82"/>
      <c r="MM2" s="82"/>
      <c r="MN2" s="82"/>
      <c r="MO2" s="82"/>
      <c r="MP2" s="82"/>
      <c r="MQ2" s="82"/>
      <c r="MR2" s="82"/>
      <c r="MS2" s="82"/>
      <c r="MT2" s="82"/>
      <c r="MU2" s="82"/>
      <c r="MV2" s="82"/>
      <c r="MW2" s="82"/>
      <c r="MX2" s="82"/>
      <c r="MY2" s="82"/>
      <c r="MZ2" s="82"/>
      <c r="NA2" s="82"/>
      <c r="NB2" s="82"/>
      <c r="NC2" s="82"/>
      <c r="ND2" s="82"/>
      <c r="NE2" s="82"/>
      <c r="NF2" s="82"/>
      <c r="NG2" s="82"/>
      <c r="NH2" s="82"/>
      <c r="NI2" s="82"/>
      <c r="NJ2" s="82"/>
      <c r="NK2" s="82"/>
      <c r="NL2" s="82"/>
      <c r="NM2" s="82"/>
      <c r="NN2" s="82"/>
      <c r="NO2" s="82"/>
      <c r="NP2" s="82"/>
      <c r="NQ2" s="82"/>
      <c r="NR2" s="82"/>
      <c r="NS2" s="82"/>
      <c r="NT2" s="82"/>
      <c r="NU2" s="82"/>
      <c r="NV2" s="82"/>
      <c r="NW2" s="82"/>
      <c r="NX2" s="82"/>
      <c r="NY2" s="82"/>
      <c r="NZ2" s="82"/>
      <c r="OA2" s="82"/>
      <c r="OB2" s="82"/>
      <c r="OC2" s="82"/>
      <c r="OD2" s="82"/>
      <c r="OE2" s="82"/>
      <c r="OF2" s="82"/>
      <c r="OG2" s="82"/>
      <c r="OH2" s="82"/>
      <c r="OI2" s="82"/>
      <c r="OJ2" s="82"/>
      <c r="OK2" s="82"/>
      <c r="OL2" s="82"/>
      <c r="OM2" s="82"/>
      <c r="ON2" s="82"/>
      <c r="OO2" s="82"/>
      <c r="OP2" s="82"/>
      <c r="OQ2" s="82"/>
      <c r="OR2" s="82"/>
      <c r="OS2" s="82"/>
      <c r="OT2" s="82"/>
      <c r="OU2" s="82"/>
      <c r="OV2" s="82"/>
      <c r="OW2" s="82"/>
      <c r="OX2" s="82"/>
      <c r="OY2" s="82"/>
      <c r="OZ2" s="82"/>
      <c r="PA2" s="82"/>
      <c r="PB2" s="82"/>
      <c r="PC2" s="82"/>
      <c r="PD2" s="82"/>
      <c r="PE2" s="82"/>
      <c r="PF2" s="82"/>
      <c r="PG2" s="82"/>
      <c r="PH2" s="82"/>
      <c r="PI2" s="82"/>
      <c r="PJ2" s="82"/>
      <c r="PK2" s="82"/>
      <c r="PL2" s="82"/>
      <c r="PM2" s="82"/>
      <c r="PN2" s="82"/>
      <c r="PO2" s="82"/>
      <c r="PP2" s="82"/>
      <c r="PQ2" s="82"/>
      <c r="PR2" s="82"/>
      <c r="PS2" s="82"/>
      <c r="PT2" s="82"/>
      <c r="PU2" s="82"/>
      <c r="PV2" s="82"/>
      <c r="PW2" s="82"/>
      <c r="PX2" s="82"/>
      <c r="PY2" s="82"/>
      <c r="PZ2" s="82"/>
      <c r="QA2" s="82"/>
      <c r="QB2" s="82"/>
      <c r="QC2" s="82"/>
      <c r="QD2" s="82"/>
      <c r="QE2" s="82"/>
      <c r="QF2" s="82"/>
      <c r="QG2" s="82"/>
      <c r="QH2" s="82"/>
      <c r="QI2" s="82"/>
      <c r="QJ2" s="82"/>
      <c r="QK2" s="82"/>
      <c r="QL2" s="82"/>
      <c r="QM2" s="82"/>
      <c r="QN2" s="82"/>
      <c r="QO2" s="82"/>
      <c r="QP2" s="82"/>
      <c r="QQ2" s="82"/>
      <c r="QR2" s="82"/>
      <c r="QS2" s="82"/>
      <c r="QT2" s="82"/>
      <c r="QU2" s="82"/>
      <c r="QV2" s="82"/>
      <c r="QW2" s="82"/>
      <c r="QX2" s="82"/>
      <c r="QY2" s="82"/>
      <c r="QZ2" s="82"/>
      <c r="RA2" s="82"/>
      <c r="RB2" s="82"/>
      <c r="RC2" s="82"/>
      <c r="RD2" s="82"/>
      <c r="RE2" s="82"/>
      <c r="RF2" s="82"/>
      <c r="RG2" s="82"/>
      <c r="RH2" s="82"/>
      <c r="RI2" s="82"/>
      <c r="RJ2" s="82"/>
      <c r="RK2" s="82"/>
      <c r="RL2" s="82"/>
      <c r="RM2" s="82"/>
      <c r="RN2" s="82"/>
      <c r="RO2" s="82"/>
      <c r="RP2" s="82"/>
      <c r="RQ2" s="82"/>
      <c r="RR2" s="82"/>
      <c r="RS2" s="82"/>
      <c r="RT2" s="82"/>
      <c r="RU2" s="82"/>
      <c r="RV2" s="82"/>
      <c r="RW2" s="82"/>
      <c r="RX2" s="82"/>
      <c r="RY2" s="82"/>
      <c r="RZ2" s="82"/>
      <c r="SA2" s="82"/>
      <c r="SB2" s="82"/>
      <c r="SC2" s="82"/>
      <c r="SD2" s="82"/>
      <c r="SE2" s="82"/>
      <c r="SF2" s="82"/>
      <c r="SG2" s="82"/>
      <c r="SH2" s="82"/>
      <c r="SI2" s="82"/>
      <c r="SJ2" s="82"/>
      <c r="SK2" s="82"/>
      <c r="SL2" s="82"/>
      <c r="SM2" s="82"/>
      <c r="SN2" s="82"/>
      <c r="SO2" s="82"/>
      <c r="SP2" s="82"/>
      <c r="SQ2" s="82"/>
      <c r="SR2" s="82"/>
      <c r="SS2" s="82"/>
      <c r="ST2" s="82"/>
      <c r="SU2" s="82"/>
      <c r="SV2" s="82"/>
      <c r="SW2" s="82"/>
      <c r="SX2" s="82"/>
      <c r="SY2" s="82"/>
      <c r="SZ2" s="82"/>
      <c r="TA2" s="82"/>
      <c r="TB2" s="82"/>
      <c r="TC2" s="82"/>
      <c r="TD2" s="82"/>
      <c r="TE2" s="82"/>
      <c r="TF2" s="82"/>
      <c r="TG2" s="82"/>
      <c r="TH2" s="82"/>
      <c r="TI2" s="82"/>
      <c r="TJ2" s="82"/>
      <c r="TK2" s="82"/>
      <c r="TL2" s="82"/>
      <c r="TM2" s="82"/>
      <c r="TN2" s="82"/>
      <c r="TO2" s="82"/>
      <c r="TP2" s="82"/>
      <c r="TQ2" s="82"/>
      <c r="TR2" s="82"/>
      <c r="TS2" s="82"/>
      <c r="TT2" s="82"/>
      <c r="TU2" s="82"/>
      <c r="TV2" s="82"/>
      <c r="TW2" s="82"/>
      <c r="TX2" s="82"/>
      <c r="TY2" s="82"/>
      <c r="TZ2" s="82"/>
      <c r="UA2" s="82"/>
      <c r="UB2" s="82"/>
      <c r="UC2" s="82"/>
      <c r="UD2" s="82"/>
      <c r="UE2" s="82"/>
      <c r="UF2" s="82"/>
      <c r="UG2" s="82"/>
      <c r="UH2" s="82"/>
      <c r="UI2" s="82"/>
      <c r="UJ2" s="82"/>
      <c r="UK2" s="82"/>
      <c r="UL2" s="82"/>
      <c r="UM2" s="82"/>
      <c r="UN2" s="82"/>
      <c r="UO2" s="82"/>
      <c r="UP2" s="82"/>
      <c r="UQ2" s="82"/>
      <c r="UR2" s="82"/>
      <c r="US2" s="82"/>
      <c r="UT2" s="82"/>
      <c r="UU2" s="82"/>
      <c r="UV2" s="82"/>
      <c r="UW2" s="82"/>
      <c r="UX2" s="82"/>
      <c r="UY2" s="82"/>
      <c r="UZ2" s="82"/>
      <c r="VA2" s="82"/>
      <c r="VB2" s="82"/>
      <c r="VC2" s="82"/>
      <c r="VD2" s="82"/>
      <c r="VE2" s="82"/>
      <c r="VF2" s="82"/>
      <c r="VG2" s="82"/>
      <c r="VH2" s="82"/>
      <c r="VI2" s="82"/>
      <c r="VJ2" s="82"/>
      <c r="VK2" s="82"/>
      <c r="VL2" s="82"/>
      <c r="VM2" s="82"/>
      <c r="VN2" s="82"/>
      <c r="VO2" s="82"/>
      <c r="VP2" s="82"/>
      <c r="VQ2" s="82"/>
      <c r="VR2" s="82"/>
      <c r="VS2" s="82"/>
      <c r="VT2" s="82"/>
      <c r="VU2" s="82"/>
      <c r="VV2" s="82"/>
      <c r="VW2" s="82"/>
      <c r="VX2" s="82"/>
      <c r="VY2" s="82"/>
      <c r="VZ2" s="82"/>
      <c r="WA2" s="82"/>
      <c r="WB2" s="82"/>
      <c r="WC2" s="82"/>
      <c r="WD2" s="82"/>
      <c r="WE2" s="82"/>
      <c r="WF2" s="82"/>
      <c r="WG2" s="82"/>
      <c r="WH2" s="82"/>
      <c r="WI2" s="82"/>
      <c r="WJ2" s="82"/>
      <c r="WK2" s="82"/>
      <c r="WL2" s="82"/>
      <c r="WM2" s="82"/>
      <c r="WN2" s="82"/>
      <c r="WO2" s="82"/>
      <c r="WP2" s="82"/>
      <c r="WQ2" s="82"/>
      <c r="WR2" s="82"/>
      <c r="WS2" s="82"/>
      <c r="WT2" s="82"/>
      <c r="WU2" s="82"/>
      <c r="WV2" s="82"/>
      <c r="WW2" s="82"/>
      <c r="WX2" s="82"/>
      <c r="WY2" s="82"/>
      <c r="WZ2" s="82"/>
      <c r="XA2" s="82"/>
      <c r="XB2" s="82"/>
      <c r="XC2" s="82"/>
      <c r="XD2" s="82"/>
      <c r="XE2" s="82"/>
      <c r="XF2" s="82"/>
      <c r="XG2" s="82"/>
      <c r="XH2" s="82"/>
      <c r="XI2" s="82"/>
      <c r="XJ2" s="82"/>
      <c r="XK2" s="82"/>
      <c r="XL2" s="82"/>
      <c r="XM2" s="82"/>
      <c r="XN2" s="82"/>
      <c r="XO2" s="82"/>
      <c r="XP2" s="82"/>
      <c r="XQ2" s="82"/>
      <c r="XR2" s="82"/>
      <c r="XS2" s="82"/>
      <c r="XT2" s="82"/>
      <c r="XU2" s="82"/>
      <c r="XV2" s="82"/>
      <c r="XW2" s="82"/>
      <c r="XX2" s="82"/>
      <c r="XY2" s="82"/>
      <c r="XZ2" s="82"/>
      <c r="YA2" s="82"/>
      <c r="YB2" s="82"/>
      <c r="YC2" s="82"/>
      <c r="YD2" s="82"/>
      <c r="YE2" s="82"/>
      <c r="YF2" s="82"/>
      <c r="YG2" s="82"/>
      <c r="YH2" s="82"/>
      <c r="YI2" s="82"/>
      <c r="YJ2" s="82"/>
      <c r="YK2" s="82"/>
      <c r="YL2" s="82"/>
      <c r="YM2" s="82"/>
      <c r="YN2" s="82"/>
      <c r="YO2" s="82"/>
      <c r="YP2" s="82"/>
      <c r="YQ2" s="82"/>
    </row>
    <row r="3" spans="1:667" s="75" customFormat="1" ht="45" customHeight="1" thickBot="1" x14ac:dyDescent="0.4">
      <c r="A3" s="80" t="s">
        <v>47</v>
      </c>
      <c r="B3" s="79">
        <v>268</v>
      </c>
      <c r="C3" s="79">
        <v>384</v>
      </c>
      <c r="D3" s="79">
        <v>428</v>
      </c>
      <c r="E3" s="79">
        <v>444</v>
      </c>
      <c r="F3" s="79">
        <v>450</v>
      </c>
      <c r="G3" s="79">
        <v>461</v>
      </c>
      <c r="H3" s="79">
        <v>465</v>
      </c>
      <c r="I3" s="79">
        <v>478</v>
      </c>
      <c r="J3" s="79">
        <v>489</v>
      </c>
      <c r="K3" s="79">
        <v>497</v>
      </c>
      <c r="L3" s="79">
        <v>499</v>
      </c>
      <c r="M3" s="79">
        <v>504</v>
      </c>
      <c r="N3" s="79">
        <v>542</v>
      </c>
      <c r="O3" s="79">
        <v>635</v>
      </c>
      <c r="P3" s="79">
        <v>662</v>
      </c>
      <c r="Q3" s="79">
        <v>662</v>
      </c>
      <c r="R3" s="79">
        <v>662</v>
      </c>
      <c r="S3" s="79">
        <v>662</v>
      </c>
      <c r="T3" s="79">
        <v>662</v>
      </c>
      <c r="U3" s="79">
        <v>662</v>
      </c>
      <c r="V3" s="79">
        <v>662</v>
      </c>
      <c r="W3" s="79">
        <v>662</v>
      </c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6"/>
      <c r="BL3" s="78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  <c r="IW3" s="77"/>
      <c r="IX3" s="77"/>
      <c r="IY3" s="77"/>
      <c r="IZ3" s="77"/>
      <c r="JA3" s="77"/>
      <c r="JB3" s="77"/>
      <c r="JC3" s="77"/>
      <c r="JD3" s="77"/>
      <c r="JE3" s="77"/>
      <c r="JF3" s="77"/>
      <c r="JG3" s="77"/>
      <c r="JH3" s="77"/>
      <c r="JI3" s="77"/>
      <c r="JJ3" s="77"/>
      <c r="JK3" s="77"/>
      <c r="JL3" s="77"/>
      <c r="JM3" s="77"/>
      <c r="JN3" s="77"/>
      <c r="JO3" s="77"/>
      <c r="JP3" s="77"/>
      <c r="JQ3" s="77"/>
      <c r="JR3" s="77"/>
      <c r="JS3" s="77"/>
      <c r="JT3" s="77"/>
      <c r="JU3" s="77"/>
      <c r="JV3" s="77"/>
      <c r="JW3" s="77"/>
      <c r="JX3" s="77"/>
      <c r="JY3" s="77"/>
      <c r="JZ3" s="77"/>
      <c r="KA3" s="77"/>
      <c r="KB3" s="77"/>
      <c r="KC3" s="77"/>
      <c r="KD3" s="77"/>
      <c r="KE3" s="77"/>
      <c r="KF3" s="77"/>
      <c r="KG3" s="77"/>
      <c r="KH3" s="77"/>
      <c r="KI3" s="77"/>
      <c r="KJ3" s="77"/>
      <c r="KK3" s="77"/>
      <c r="KL3" s="77"/>
      <c r="KM3" s="77"/>
      <c r="KN3" s="77"/>
      <c r="KO3" s="77"/>
      <c r="KP3" s="77"/>
      <c r="KQ3" s="77"/>
      <c r="KR3" s="77"/>
      <c r="KS3" s="77"/>
      <c r="KT3" s="77"/>
      <c r="KU3" s="77"/>
      <c r="KV3" s="77"/>
      <c r="KW3" s="77"/>
      <c r="KX3" s="77"/>
      <c r="KY3" s="77"/>
      <c r="KZ3" s="77"/>
      <c r="LA3" s="77"/>
      <c r="LB3" s="77"/>
      <c r="LC3" s="77"/>
      <c r="LD3" s="77"/>
      <c r="LE3" s="77"/>
      <c r="LF3" s="77"/>
      <c r="LG3" s="77"/>
      <c r="LH3" s="77"/>
      <c r="LI3" s="77"/>
      <c r="LJ3" s="77"/>
      <c r="LK3" s="77"/>
      <c r="LL3" s="77"/>
      <c r="LM3" s="77"/>
      <c r="LN3" s="77"/>
      <c r="LO3" s="77"/>
      <c r="LP3" s="77"/>
      <c r="LQ3" s="77"/>
      <c r="LR3" s="77"/>
      <c r="LS3" s="77"/>
      <c r="LT3" s="77"/>
      <c r="LU3" s="77"/>
      <c r="LV3" s="77"/>
      <c r="LW3" s="77"/>
      <c r="LX3" s="77"/>
      <c r="LY3" s="77"/>
      <c r="LZ3" s="77"/>
      <c r="MA3" s="77"/>
      <c r="MB3" s="77"/>
      <c r="MC3" s="77"/>
      <c r="MD3" s="77"/>
      <c r="ME3" s="77"/>
      <c r="MF3" s="77"/>
      <c r="MG3" s="77"/>
      <c r="MH3" s="77"/>
      <c r="MI3" s="77"/>
      <c r="MJ3" s="77"/>
      <c r="MK3" s="77"/>
      <c r="ML3" s="77"/>
      <c r="MM3" s="77"/>
      <c r="MN3" s="77"/>
      <c r="MO3" s="77"/>
      <c r="MP3" s="77"/>
      <c r="MQ3" s="77"/>
      <c r="MR3" s="77"/>
      <c r="MS3" s="77"/>
      <c r="MT3" s="77"/>
      <c r="MU3" s="77"/>
      <c r="MV3" s="77"/>
      <c r="MW3" s="77"/>
      <c r="MX3" s="77"/>
      <c r="MY3" s="77"/>
      <c r="MZ3" s="77"/>
      <c r="NA3" s="77"/>
      <c r="NB3" s="77"/>
      <c r="NC3" s="77"/>
      <c r="ND3" s="77"/>
      <c r="NE3" s="77"/>
      <c r="NF3" s="77"/>
      <c r="NG3" s="77"/>
      <c r="NH3" s="77"/>
      <c r="NI3" s="77"/>
      <c r="NJ3" s="77"/>
      <c r="NK3" s="77"/>
      <c r="NL3" s="77"/>
      <c r="NM3" s="77"/>
      <c r="NN3" s="77"/>
      <c r="NO3" s="77"/>
      <c r="NP3" s="77"/>
      <c r="NQ3" s="77"/>
      <c r="NR3" s="77"/>
      <c r="NS3" s="77"/>
      <c r="NT3" s="77"/>
      <c r="NU3" s="77"/>
      <c r="NV3" s="77"/>
      <c r="NW3" s="77"/>
      <c r="NX3" s="77"/>
      <c r="NY3" s="77"/>
      <c r="NZ3" s="77"/>
      <c r="OA3" s="77"/>
      <c r="OB3" s="77"/>
      <c r="OC3" s="77"/>
      <c r="OD3" s="77"/>
      <c r="OE3" s="77"/>
      <c r="OF3" s="77"/>
      <c r="OG3" s="77"/>
      <c r="OH3" s="77"/>
      <c r="OI3" s="77"/>
      <c r="OJ3" s="77"/>
      <c r="OK3" s="77"/>
      <c r="OL3" s="77"/>
      <c r="OM3" s="77"/>
      <c r="ON3" s="77"/>
      <c r="OO3" s="77"/>
      <c r="OP3" s="77"/>
      <c r="OQ3" s="77"/>
      <c r="OR3" s="77"/>
      <c r="OS3" s="77"/>
      <c r="OT3" s="77"/>
      <c r="OU3" s="77"/>
      <c r="OV3" s="77"/>
      <c r="OW3" s="77"/>
      <c r="OX3" s="77"/>
      <c r="OY3" s="77"/>
      <c r="OZ3" s="77"/>
      <c r="PA3" s="77"/>
      <c r="PB3" s="77"/>
      <c r="PC3" s="77"/>
      <c r="PD3" s="77"/>
      <c r="PE3" s="77"/>
      <c r="PF3" s="77"/>
      <c r="PG3" s="77"/>
      <c r="PH3" s="77"/>
      <c r="PI3" s="77"/>
      <c r="PJ3" s="77"/>
      <c r="PK3" s="77"/>
      <c r="PL3" s="77"/>
      <c r="PM3" s="77"/>
      <c r="PN3" s="77"/>
      <c r="PO3" s="77"/>
      <c r="PP3" s="77"/>
      <c r="PQ3" s="77"/>
      <c r="PR3" s="77"/>
      <c r="PS3" s="77"/>
      <c r="PT3" s="77"/>
      <c r="PU3" s="77"/>
      <c r="PV3" s="77"/>
      <c r="PW3" s="77"/>
      <c r="PX3" s="77"/>
      <c r="PY3" s="77"/>
      <c r="PZ3" s="77"/>
      <c r="QA3" s="77"/>
      <c r="QB3" s="77"/>
      <c r="QC3" s="77"/>
      <c r="QD3" s="77"/>
      <c r="QE3" s="77"/>
      <c r="QF3" s="77"/>
      <c r="QG3" s="77"/>
      <c r="QH3" s="77"/>
      <c r="QI3" s="77"/>
      <c r="QJ3" s="77"/>
      <c r="QK3" s="77"/>
      <c r="QL3" s="77"/>
      <c r="QM3" s="77"/>
      <c r="QN3" s="77"/>
      <c r="QO3" s="77"/>
      <c r="QP3" s="77"/>
      <c r="QQ3" s="77"/>
      <c r="QR3" s="77"/>
      <c r="QS3" s="77"/>
      <c r="QT3" s="77"/>
      <c r="QU3" s="77"/>
      <c r="QV3" s="77"/>
      <c r="QW3" s="77"/>
      <c r="QX3" s="77"/>
      <c r="QY3" s="77"/>
      <c r="QZ3" s="77"/>
      <c r="RA3" s="77"/>
      <c r="RB3" s="77"/>
      <c r="RC3" s="77"/>
      <c r="RD3" s="77"/>
      <c r="RE3" s="77"/>
      <c r="RF3" s="77"/>
      <c r="RG3" s="77"/>
      <c r="RH3" s="77"/>
      <c r="RI3" s="77"/>
      <c r="RJ3" s="77"/>
      <c r="RK3" s="77"/>
      <c r="RL3" s="77"/>
      <c r="RM3" s="77"/>
      <c r="RN3" s="77"/>
      <c r="RO3" s="77"/>
      <c r="RP3" s="77"/>
      <c r="RQ3" s="77"/>
      <c r="RR3" s="77"/>
      <c r="RS3" s="77"/>
      <c r="RT3" s="77"/>
      <c r="RU3" s="77"/>
      <c r="RV3" s="77"/>
      <c r="RW3" s="77"/>
      <c r="RX3" s="77"/>
      <c r="RY3" s="77"/>
      <c r="RZ3" s="77"/>
      <c r="SA3" s="77"/>
      <c r="SB3" s="77"/>
      <c r="SC3" s="77"/>
      <c r="SD3" s="77"/>
      <c r="SE3" s="77"/>
      <c r="SF3" s="77"/>
      <c r="SG3" s="77"/>
      <c r="SH3" s="77"/>
      <c r="SI3" s="77"/>
      <c r="SJ3" s="77"/>
      <c r="SK3" s="77"/>
      <c r="SL3" s="77"/>
      <c r="SM3" s="77"/>
      <c r="SN3" s="77"/>
      <c r="SO3" s="77"/>
      <c r="SP3" s="77"/>
      <c r="SQ3" s="77"/>
      <c r="SR3" s="77"/>
      <c r="SS3" s="77"/>
      <c r="ST3" s="77"/>
      <c r="SU3" s="77"/>
      <c r="SV3" s="77"/>
      <c r="SW3" s="77"/>
      <c r="SX3" s="77"/>
      <c r="SY3" s="77"/>
      <c r="SZ3" s="77"/>
      <c r="TA3" s="77"/>
      <c r="TB3" s="77"/>
      <c r="TC3" s="77"/>
      <c r="TD3" s="77"/>
      <c r="TE3" s="77"/>
      <c r="TF3" s="77"/>
      <c r="TG3" s="77"/>
      <c r="TH3" s="77"/>
      <c r="TI3" s="77"/>
      <c r="TJ3" s="77"/>
      <c r="TK3" s="77"/>
      <c r="TL3" s="77"/>
      <c r="TM3" s="77"/>
      <c r="TN3" s="77"/>
      <c r="TO3" s="77"/>
      <c r="TP3" s="77"/>
      <c r="TQ3" s="77"/>
      <c r="TR3" s="77"/>
      <c r="TS3" s="77"/>
      <c r="TT3" s="77"/>
      <c r="TU3" s="77"/>
      <c r="TV3" s="77"/>
      <c r="TW3" s="77"/>
      <c r="TX3" s="77"/>
      <c r="TY3" s="77"/>
      <c r="TZ3" s="77"/>
      <c r="UA3" s="77"/>
      <c r="UB3" s="77"/>
      <c r="UC3" s="77"/>
      <c r="UD3" s="77"/>
      <c r="UE3" s="77"/>
      <c r="UF3" s="77"/>
      <c r="UG3" s="77"/>
      <c r="UH3" s="77"/>
      <c r="UI3" s="77"/>
      <c r="UJ3" s="77"/>
      <c r="UK3" s="77"/>
      <c r="UL3" s="77"/>
      <c r="UM3" s="77"/>
      <c r="UN3" s="77"/>
      <c r="UO3" s="77"/>
      <c r="UP3" s="77"/>
      <c r="UQ3" s="77"/>
      <c r="UR3" s="77"/>
      <c r="US3" s="77"/>
      <c r="UT3" s="77"/>
      <c r="UU3" s="77"/>
      <c r="UV3" s="77"/>
      <c r="UW3" s="77"/>
      <c r="UX3" s="77"/>
      <c r="UY3" s="77"/>
      <c r="UZ3" s="77"/>
      <c r="VA3" s="77"/>
      <c r="VB3" s="77"/>
      <c r="VC3" s="77"/>
      <c r="VD3" s="77"/>
      <c r="VE3" s="77"/>
      <c r="VF3" s="77"/>
      <c r="VG3" s="77"/>
      <c r="VH3" s="77"/>
      <c r="VI3" s="77"/>
      <c r="VJ3" s="77"/>
      <c r="VK3" s="77"/>
      <c r="VL3" s="77"/>
      <c r="VM3" s="77"/>
      <c r="VN3" s="77"/>
      <c r="VO3" s="77"/>
      <c r="VP3" s="77"/>
      <c r="VQ3" s="77"/>
      <c r="VR3" s="77"/>
      <c r="VS3" s="77"/>
      <c r="VT3" s="77"/>
      <c r="VU3" s="77"/>
      <c r="VV3" s="77"/>
      <c r="VW3" s="77"/>
      <c r="VX3" s="77"/>
      <c r="VY3" s="77"/>
      <c r="VZ3" s="77"/>
      <c r="WA3" s="77"/>
      <c r="WB3" s="77"/>
      <c r="WC3" s="77"/>
      <c r="WD3" s="77"/>
      <c r="WE3" s="77"/>
      <c r="WF3" s="77"/>
      <c r="WG3" s="77"/>
      <c r="WH3" s="77"/>
      <c r="WI3" s="77"/>
      <c r="WJ3" s="77"/>
      <c r="WK3" s="77"/>
      <c r="WL3" s="77"/>
      <c r="WM3" s="77"/>
      <c r="WN3" s="77"/>
      <c r="WO3" s="77"/>
      <c r="WP3" s="77"/>
      <c r="WQ3" s="77"/>
      <c r="WR3" s="77"/>
      <c r="WS3" s="77"/>
      <c r="WT3" s="77"/>
      <c r="WU3" s="77"/>
      <c r="WV3" s="77"/>
      <c r="WW3" s="77"/>
      <c r="WX3" s="77"/>
      <c r="WY3" s="77"/>
      <c r="WZ3" s="77"/>
      <c r="XA3" s="77"/>
      <c r="XB3" s="77"/>
      <c r="XC3" s="77"/>
      <c r="XD3" s="77"/>
      <c r="XE3" s="77"/>
      <c r="XF3" s="77"/>
      <c r="XG3" s="77"/>
      <c r="XH3" s="77"/>
      <c r="XI3" s="77"/>
      <c r="XJ3" s="77"/>
      <c r="XK3" s="77"/>
      <c r="XL3" s="77"/>
      <c r="XM3" s="77"/>
      <c r="XN3" s="77"/>
      <c r="XO3" s="77"/>
      <c r="XP3" s="77"/>
      <c r="XQ3" s="77"/>
      <c r="XR3" s="77"/>
      <c r="XS3" s="77"/>
      <c r="XT3" s="77"/>
      <c r="XU3" s="77"/>
      <c r="XV3" s="77"/>
      <c r="XW3" s="77"/>
      <c r="XX3" s="77"/>
      <c r="XY3" s="77"/>
      <c r="XZ3" s="77"/>
      <c r="YA3" s="77"/>
      <c r="YB3" s="77"/>
      <c r="YC3" s="77"/>
      <c r="YD3" s="77"/>
      <c r="YE3" s="77"/>
      <c r="YF3" s="77"/>
      <c r="YG3" s="77"/>
      <c r="YH3" s="77"/>
      <c r="YI3" s="77"/>
      <c r="YJ3" s="77"/>
      <c r="YK3" s="77"/>
      <c r="YL3" s="77"/>
      <c r="YM3" s="77"/>
      <c r="YN3" s="77"/>
      <c r="YO3" s="77"/>
      <c r="YP3" s="77"/>
      <c r="YQ3" s="76"/>
    </row>
    <row r="4" spans="1:667" s="69" customFormat="1" ht="39.9" customHeight="1" x14ac:dyDescent="0.35">
      <c r="A4" s="74" t="s">
        <v>46</v>
      </c>
      <c r="B4" s="72"/>
      <c r="C4" s="72"/>
      <c r="D4" s="72"/>
      <c r="E4" s="72"/>
      <c r="F4" s="72"/>
      <c r="G4" s="72"/>
      <c r="H4" s="72"/>
      <c r="I4" s="72"/>
      <c r="J4" s="73"/>
      <c r="K4" s="73"/>
      <c r="L4" s="73"/>
      <c r="M4" s="73"/>
      <c r="N4" s="90"/>
      <c r="O4" s="90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1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70"/>
      <c r="LP4" s="70"/>
      <c r="LQ4" s="70"/>
      <c r="LR4" s="70"/>
      <c r="LS4" s="70"/>
      <c r="LT4" s="70"/>
      <c r="LU4" s="70"/>
      <c r="LV4" s="70"/>
      <c r="LW4" s="70"/>
      <c r="LX4" s="70"/>
      <c r="LY4" s="70"/>
      <c r="LZ4" s="70"/>
      <c r="MA4" s="70"/>
      <c r="MB4" s="70"/>
      <c r="MC4" s="70"/>
      <c r="MD4" s="70"/>
      <c r="ME4" s="70"/>
      <c r="MF4" s="70"/>
      <c r="MG4" s="70"/>
      <c r="MH4" s="70"/>
      <c r="MI4" s="70"/>
      <c r="MJ4" s="70"/>
      <c r="MK4" s="70"/>
      <c r="ML4" s="70"/>
      <c r="MM4" s="70"/>
      <c r="MN4" s="70"/>
      <c r="MO4" s="70"/>
      <c r="MP4" s="70"/>
      <c r="MQ4" s="70"/>
      <c r="MR4" s="70"/>
      <c r="MS4" s="70"/>
      <c r="MT4" s="70"/>
      <c r="MU4" s="70"/>
      <c r="MV4" s="70"/>
      <c r="MW4" s="70"/>
      <c r="MX4" s="70"/>
      <c r="MY4" s="70"/>
      <c r="MZ4" s="70"/>
      <c r="NA4" s="70"/>
      <c r="NB4" s="70"/>
      <c r="NC4" s="70"/>
      <c r="ND4" s="70"/>
      <c r="NE4" s="70"/>
      <c r="NF4" s="70"/>
      <c r="NG4" s="70"/>
      <c r="NH4" s="70"/>
      <c r="NI4" s="70"/>
      <c r="NJ4" s="70"/>
      <c r="NK4" s="70"/>
      <c r="NL4" s="70"/>
      <c r="NM4" s="70"/>
      <c r="NN4" s="70"/>
      <c r="NO4" s="70"/>
      <c r="NP4" s="70"/>
      <c r="NQ4" s="70"/>
      <c r="NR4" s="70"/>
      <c r="NS4" s="70"/>
      <c r="NT4" s="70"/>
      <c r="NU4" s="70"/>
      <c r="NV4" s="70"/>
      <c r="NW4" s="70"/>
      <c r="NX4" s="70"/>
      <c r="NY4" s="70"/>
      <c r="NZ4" s="70"/>
      <c r="OA4" s="70"/>
      <c r="OB4" s="70"/>
      <c r="OC4" s="70"/>
      <c r="OD4" s="70"/>
      <c r="OE4" s="70"/>
      <c r="OF4" s="70"/>
      <c r="OG4" s="70"/>
      <c r="OH4" s="70"/>
      <c r="OI4" s="70"/>
      <c r="OJ4" s="70"/>
      <c r="OK4" s="70"/>
      <c r="OL4" s="70"/>
      <c r="OM4" s="70"/>
      <c r="ON4" s="70"/>
      <c r="OO4" s="70"/>
      <c r="OP4" s="70"/>
      <c r="OQ4" s="70"/>
      <c r="OR4" s="70"/>
      <c r="OS4" s="70"/>
      <c r="OT4" s="70"/>
      <c r="OU4" s="70"/>
      <c r="OV4" s="70"/>
      <c r="OW4" s="70"/>
      <c r="OX4" s="70"/>
      <c r="OY4" s="70"/>
      <c r="OZ4" s="70"/>
      <c r="PA4" s="70"/>
      <c r="PB4" s="70"/>
      <c r="PC4" s="70"/>
      <c r="PD4" s="70"/>
      <c r="PE4" s="70"/>
      <c r="PF4" s="70"/>
      <c r="PG4" s="70"/>
      <c r="PH4" s="70"/>
      <c r="PI4" s="70"/>
      <c r="PJ4" s="70"/>
      <c r="PK4" s="70"/>
      <c r="PL4" s="70"/>
      <c r="PM4" s="70"/>
      <c r="PN4" s="70"/>
      <c r="PO4" s="70"/>
      <c r="PP4" s="70"/>
      <c r="PQ4" s="70"/>
      <c r="PR4" s="70"/>
      <c r="PS4" s="70"/>
      <c r="PT4" s="70"/>
      <c r="PU4" s="70"/>
      <c r="PV4" s="70"/>
      <c r="PW4" s="70"/>
      <c r="PX4" s="70"/>
      <c r="PY4" s="70"/>
      <c r="PZ4" s="70"/>
      <c r="QA4" s="70"/>
      <c r="QB4" s="70"/>
      <c r="QC4" s="70"/>
      <c r="QD4" s="70"/>
      <c r="QE4" s="70"/>
      <c r="QF4" s="70"/>
      <c r="QG4" s="70"/>
      <c r="QH4" s="70"/>
      <c r="QI4" s="70"/>
      <c r="QJ4" s="70"/>
      <c r="QK4" s="70"/>
      <c r="QL4" s="70"/>
      <c r="QM4" s="70"/>
      <c r="QN4" s="70"/>
      <c r="QO4" s="70"/>
      <c r="QP4" s="70"/>
      <c r="QQ4" s="70"/>
      <c r="QR4" s="70"/>
      <c r="QS4" s="70"/>
      <c r="QT4" s="70"/>
      <c r="QU4" s="70"/>
      <c r="QV4" s="70"/>
      <c r="QW4" s="70"/>
      <c r="QX4" s="70"/>
      <c r="QY4" s="70"/>
      <c r="QZ4" s="70"/>
      <c r="RA4" s="70"/>
      <c r="RB4" s="70"/>
      <c r="RC4" s="70"/>
      <c r="RD4" s="70"/>
      <c r="RE4" s="70"/>
      <c r="RF4" s="70"/>
      <c r="RG4" s="70"/>
      <c r="RH4" s="70"/>
      <c r="RI4" s="70"/>
      <c r="RJ4" s="70"/>
      <c r="RK4" s="70"/>
      <c r="RL4" s="70"/>
      <c r="RM4" s="70"/>
      <c r="RN4" s="70"/>
      <c r="RO4" s="70"/>
      <c r="RP4" s="70"/>
      <c r="RQ4" s="70"/>
      <c r="RR4" s="70"/>
      <c r="RS4" s="70"/>
      <c r="RT4" s="70"/>
      <c r="RU4" s="70"/>
      <c r="RV4" s="70"/>
      <c r="RW4" s="70"/>
      <c r="RX4" s="70"/>
      <c r="RY4" s="70"/>
      <c r="RZ4" s="70"/>
      <c r="SA4" s="70"/>
      <c r="SB4" s="70"/>
      <c r="SC4" s="70"/>
      <c r="SD4" s="70"/>
      <c r="SE4" s="70"/>
      <c r="SF4" s="70"/>
      <c r="SG4" s="70"/>
      <c r="SH4" s="70"/>
      <c r="SI4" s="70"/>
      <c r="SJ4" s="70"/>
      <c r="SK4" s="70"/>
      <c r="SL4" s="70"/>
      <c r="SM4" s="70"/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0"/>
      <c r="UC4" s="70"/>
      <c r="UD4" s="70"/>
      <c r="UE4" s="70"/>
      <c r="UF4" s="70"/>
      <c r="UG4" s="70"/>
      <c r="UH4" s="70"/>
      <c r="UI4" s="70"/>
      <c r="UJ4" s="70"/>
      <c r="UK4" s="70"/>
      <c r="UL4" s="70"/>
      <c r="UM4" s="70"/>
      <c r="UN4" s="70"/>
      <c r="UO4" s="70"/>
      <c r="UP4" s="70"/>
      <c r="UQ4" s="70"/>
      <c r="UR4" s="70"/>
      <c r="US4" s="70"/>
      <c r="UT4" s="70"/>
      <c r="UU4" s="70"/>
      <c r="UV4" s="70"/>
      <c r="UW4" s="70"/>
      <c r="UX4" s="70"/>
      <c r="UY4" s="70"/>
      <c r="UZ4" s="70"/>
      <c r="VA4" s="70"/>
      <c r="VB4" s="70"/>
      <c r="VC4" s="70"/>
      <c r="VD4" s="70"/>
      <c r="VE4" s="70"/>
      <c r="VF4" s="70"/>
      <c r="VG4" s="70"/>
      <c r="VH4" s="70"/>
      <c r="VI4" s="70"/>
      <c r="VJ4" s="70"/>
      <c r="VK4" s="70"/>
      <c r="VL4" s="70"/>
      <c r="VM4" s="70"/>
      <c r="VN4" s="70"/>
      <c r="VO4" s="70"/>
      <c r="VP4" s="70"/>
      <c r="VQ4" s="70"/>
      <c r="VR4" s="70"/>
      <c r="VS4" s="70"/>
      <c r="VT4" s="70"/>
      <c r="VU4" s="70"/>
      <c r="VV4" s="70"/>
      <c r="VW4" s="70"/>
      <c r="VX4" s="70"/>
      <c r="VY4" s="70"/>
      <c r="VZ4" s="70"/>
      <c r="WA4" s="70"/>
      <c r="WB4" s="70"/>
      <c r="WC4" s="70"/>
      <c r="WD4" s="70"/>
      <c r="WE4" s="70"/>
      <c r="WF4" s="70"/>
      <c r="WG4" s="70"/>
      <c r="WH4" s="70"/>
      <c r="WI4" s="70"/>
      <c r="WJ4" s="70"/>
      <c r="WK4" s="70"/>
      <c r="WL4" s="70"/>
      <c r="WM4" s="70"/>
      <c r="WN4" s="70"/>
      <c r="WO4" s="70"/>
      <c r="WP4" s="70"/>
      <c r="WQ4" s="70"/>
      <c r="WR4" s="70"/>
      <c r="WS4" s="70"/>
      <c r="WT4" s="70"/>
      <c r="WU4" s="70"/>
      <c r="WV4" s="70"/>
      <c r="WW4" s="70"/>
      <c r="WX4" s="70"/>
      <c r="WY4" s="70"/>
      <c r="WZ4" s="70"/>
      <c r="XA4" s="70"/>
      <c r="XB4" s="70"/>
      <c r="XC4" s="70"/>
      <c r="XD4" s="70"/>
      <c r="XE4" s="70"/>
      <c r="XF4" s="70"/>
      <c r="XG4" s="70"/>
      <c r="XH4" s="70"/>
      <c r="XI4" s="70"/>
      <c r="XJ4" s="70"/>
      <c r="XK4" s="70"/>
      <c r="XL4" s="70"/>
      <c r="XM4" s="70"/>
      <c r="XN4" s="70"/>
      <c r="XO4" s="70"/>
      <c r="XP4" s="70"/>
      <c r="XQ4" s="70"/>
      <c r="XR4" s="70"/>
      <c r="XS4" s="70"/>
      <c r="XT4" s="70"/>
      <c r="XU4" s="70"/>
      <c r="XV4" s="70"/>
      <c r="XW4" s="70"/>
      <c r="XX4" s="70"/>
      <c r="XY4" s="70"/>
      <c r="XZ4" s="70"/>
      <c r="YA4" s="70"/>
      <c r="YB4" s="70"/>
      <c r="YC4" s="70"/>
      <c r="YD4" s="70"/>
      <c r="YE4" s="70"/>
      <c r="YF4" s="70"/>
      <c r="YG4" s="70"/>
      <c r="YH4" s="70"/>
      <c r="YI4" s="70"/>
      <c r="YJ4" s="70"/>
      <c r="YK4" s="70"/>
      <c r="YL4" s="70"/>
      <c r="YM4" s="70"/>
      <c r="YN4" s="70"/>
      <c r="YO4" s="70"/>
      <c r="YP4" s="70"/>
      <c r="YQ4" s="70"/>
    </row>
    <row r="5" spans="1:667" s="46" customFormat="1" ht="39.9" customHeight="1" x14ac:dyDescent="0.35">
      <c r="A5" s="53" t="s">
        <v>45</v>
      </c>
      <c r="B5" s="67"/>
      <c r="C5" s="67">
        <f t="shared" ref="C5:W5" si="0">B18</f>
        <v>64</v>
      </c>
      <c r="D5" s="67">
        <f t="shared" si="0"/>
        <v>113</v>
      </c>
      <c r="E5" s="67">
        <f t="shared" si="0"/>
        <v>117</v>
      </c>
      <c r="F5" s="67">
        <f t="shared" si="0"/>
        <v>109</v>
      </c>
      <c r="G5" s="67">
        <f t="shared" si="0"/>
        <v>97</v>
      </c>
      <c r="H5" s="67">
        <f t="shared" si="0"/>
        <v>100</v>
      </c>
      <c r="I5" s="67">
        <f t="shared" si="0"/>
        <v>104</v>
      </c>
      <c r="J5" s="67">
        <f t="shared" si="0"/>
        <v>102</v>
      </c>
      <c r="K5" s="67">
        <f t="shared" si="0"/>
        <v>103</v>
      </c>
      <c r="L5" s="67">
        <f t="shared" si="0"/>
        <v>98</v>
      </c>
      <c r="M5" s="67">
        <f t="shared" si="0"/>
        <v>89</v>
      </c>
      <c r="N5" s="67">
        <f t="shared" si="0"/>
        <v>92</v>
      </c>
      <c r="O5" s="67">
        <f t="shared" si="0"/>
        <v>119</v>
      </c>
      <c r="P5" s="67">
        <f t="shared" si="0"/>
        <v>196</v>
      </c>
      <c r="Q5" s="67">
        <f t="shared" si="0"/>
        <v>210</v>
      </c>
      <c r="R5" s="67">
        <f t="shared" si="0"/>
        <v>188</v>
      </c>
      <c r="S5" s="67">
        <f t="shared" si="0"/>
        <v>166</v>
      </c>
      <c r="T5" s="67">
        <f t="shared" si="0"/>
        <v>153</v>
      </c>
      <c r="U5" s="67">
        <f t="shared" si="0"/>
        <v>141</v>
      </c>
      <c r="V5" s="67">
        <f t="shared" si="0"/>
        <v>114</v>
      </c>
      <c r="W5" s="67">
        <f t="shared" si="0"/>
        <v>111</v>
      </c>
    </row>
    <row r="6" spans="1:667" s="54" customFormat="1" ht="39.9" customHeight="1" x14ac:dyDescent="0.35">
      <c r="A6" s="56" t="s">
        <v>44</v>
      </c>
      <c r="B6" s="55"/>
      <c r="C6" s="55">
        <f t="shared" ref="C6:W6" si="1">C3-B3</f>
        <v>116</v>
      </c>
      <c r="D6" s="55">
        <f t="shared" si="1"/>
        <v>44</v>
      </c>
      <c r="E6" s="55">
        <f t="shared" si="1"/>
        <v>16</v>
      </c>
      <c r="F6" s="55">
        <f t="shared" si="1"/>
        <v>6</v>
      </c>
      <c r="G6" s="55">
        <f t="shared" si="1"/>
        <v>11</v>
      </c>
      <c r="H6" s="55">
        <f t="shared" si="1"/>
        <v>4</v>
      </c>
      <c r="I6" s="55">
        <f t="shared" si="1"/>
        <v>13</v>
      </c>
      <c r="J6" s="55">
        <f t="shared" si="1"/>
        <v>11</v>
      </c>
      <c r="K6" s="55">
        <f t="shared" si="1"/>
        <v>8</v>
      </c>
      <c r="L6" s="55">
        <f t="shared" si="1"/>
        <v>2</v>
      </c>
      <c r="M6" s="55">
        <f t="shared" si="1"/>
        <v>5</v>
      </c>
      <c r="N6" s="55">
        <f t="shared" si="1"/>
        <v>38</v>
      </c>
      <c r="O6" s="55">
        <f t="shared" si="1"/>
        <v>93</v>
      </c>
      <c r="P6" s="55">
        <f t="shared" si="1"/>
        <v>27</v>
      </c>
      <c r="Q6" s="55">
        <f t="shared" si="1"/>
        <v>0</v>
      </c>
      <c r="R6" s="55">
        <f t="shared" si="1"/>
        <v>0</v>
      </c>
      <c r="S6" s="55">
        <f t="shared" si="1"/>
        <v>0</v>
      </c>
      <c r="T6" s="55">
        <f t="shared" si="1"/>
        <v>0</v>
      </c>
      <c r="U6" s="55">
        <f t="shared" si="1"/>
        <v>0</v>
      </c>
      <c r="V6" s="55">
        <f t="shared" si="1"/>
        <v>0</v>
      </c>
      <c r="W6" s="55">
        <f t="shared" si="1"/>
        <v>0</v>
      </c>
    </row>
    <row r="7" spans="1:667" s="46" customFormat="1" ht="39.9" customHeight="1" x14ac:dyDescent="0.35">
      <c r="A7" s="53" t="s">
        <v>43</v>
      </c>
      <c r="B7" s="67"/>
      <c r="C7" s="67">
        <f t="shared" ref="C7:W7" si="2">C5+C6</f>
        <v>180</v>
      </c>
      <c r="D7" s="67">
        <f t="shared" si="2"/>
        <v>157</v>
      </c>
      <c r="E7" s="67">
        <f t="shared" si="2"/>
        <v>133</v>
      </c>
      <c r="F7" s="67">
        <f t="shared" si="2"/>
        <v>115</v>
      </c>
      <c r="G7" s="67">
        <f t="shared" si="2"/>
        <v>108</v>
      </c>
      <c r="H7" s="67">
        <f t="shared" si="2"/>
        <v>104</v>
      </c>
      <c r="I7" s="67">
        <f t="shared" si="2"/>
        <v>117</v>
      </c>
      <c r="J7" s="67">
        <f t="shared" si="2"/>
        <v>113</v>
      </c>
      <c r="K7" s="67">
        <f t="shared" si="2"/>
        <v>111</v>
      </c>
      <c r="L7" s="67">
        <f t="shared" si="2"/>
        <v>100</v>
      </c>
      <c r="M7" s="67">
        <f t="shared" si="2"/>
        <v>94</v>
      </c>
      <c r="N7" s="67">
        <f t="shared" si="2"/>
        <v>130</v>
      </c>
      <c r="O7" s="67">
        <f t="shared" si="2"/>
        <v>212</v>
      </c>
      <c r="P7" s="67">
        <f t="shared" si="2"/>
        <v>223</v>
      </c>
      <c r="Q7" s="67">
        <f t="shared" si="2"/>
        <v>210</v>
      </c>
      <c r="R7" s="67">
        <f t="shared" si="2"/>
        <v>188</v>
      </c>
      <c r="S7" s="67">
        <f t="shared" si="2"/>
        <v>166</v>
      </c>
      <c r="T7" s="67">
        <f t="shared" si="2"/>
        <v>153</v>
      </c>
      <c r="U7" s="67">
        <f t="shared" si="2"/>
        <v>141</v>
      </c>
      <c r="V7" s="67">
        <f t="shared" si="2"/>
        <v>114</v>
      </c>
      <c r="W7" s="67">
        <f t="shared" si="2"/>
        <v>111</v>
      </c>
    </row>
    <row r="8" spans="1:667" s="46" customFormat="1" ht="39.9" customHeight="1" x14ac:dyDescent="0.35">
      <c r="A8" s="52" t="s">
        <v>42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2"/>
    </row>
    <row r="9" spans="1:667" s="54" customFormat="1" ht="39.9" customHeight="1" x14ac:dyDescent="0.35">
      <c r="A9" s="63" t="s">
        <v>41</v>
      </c>
      <c r="B9" s="68"/>
      <c r="C9" s="68">
        <f t="shared" ref="C9:W9" si="3">C14-B14</f>
        <v>1</v>
      </c>
      <c r="D9" s="68">
        <f t="shared" si="3"/>
        <v>2</v>
      </c>
      <c r="E9" s="68">
        <f t="shared" si="3"/>
        <v>3</v>
      </c>
      <c r="F9" s="68">
        <f t="shared" si="3"/>
        <v>1</v>
      </c>
      <c r="G9" s="68">
        <f t="shared" si="3"/>
        <v>2</v>
      </c>
      <c r="H9" s="68">
        <f t="shared" si="3"/>
        <v>0</v>
      </c>
      <c r="I9" s="68">
        <f t="shared" si="3"/>
        <v>0</v>
      </c>
      <c r="J9" s="68">
        <f t="shared" si="3"/>
        <v>1</v>
      </c>
      <c r="K9" s="68">
        <f t="shared" si="3"/>
        <v>5</v>
      </c>
      <c r="L9" s="68">
        <f t="shared" si="3"/>
        <v>1</v>
      </c>
      <c r="M9" s="68">
        <f t="shared" si="3"/>
        <v>0</v>
      </c>
      <c r="N9" s="68">
        <f t="shared" si="3"/>
        <v>3</v>
      </c>
      <c r="O9" s="68">
        <f t="shared" si="3"/>
        <v>1</v>
      </c>
      <c r="P9" s="68">
        <f t="shared" si="3"/>
        <v>1</v>
      </c>
      <c r="Q9" s="68">
        <f t="shared" si="3"/>
        <v>5</v>
      </c>
      <c r="R9" s="68">
        <f t="shared" si="3"/>
        <v>7</v>
      </c>
      <c r="S9" s="68">
        <f t="shared" si="3"/>
        <v>0</v>
      </c>
      <c r="T9" s="68">
        <f t="shared" si="3"/>
        <v>4</v>
      </c>
      <c r="U9" s="68">
        <f t="shared" si="3"/>
        <v>18</v>
      </c>
      <c r="V9" s="68">
        <f t="shared" si="3"/>
        <v>0</v>
      </c>
      <c r="W9" s="68">
        <f t="shared" si="3"/>
        <v>1</v>
      </c>
    </row>
    <row r="10" spans="1:667" s="46" customFormat="1" ht="39.9" customHeight="1" x14ac:dyDescent="0.35">
      <c r="A10" s="48" t="s">
        <v>40</v>
      </c>
      <c r="B10" s="47"/>
      <c r="C10" s="47">
        <v>0</v>
      </c>
      <c r="D10" s="4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</row>
    <row r="11" spans="1:667" s="54" customFormat="1" ht="39.9" customHeight="1" x14ac:dyDescent="0.35">
      <c r="A11" s="63" t="s">
        <v>39</v>
      </c>
      <c r="B11" s="68"/>
      <c r="C11" s="68">
        <f t="shared" ref="C11:W11" si="4">C16-B16</f>
        <v>66</v>
      </c>
      <c r="D11" s="68">
        <f t="shared" si="4"/>
        <v>38</v>
      </c>
      <c r="E11" s="68">
        <f t="shared" si="4"/>
        <v>21</v>
      </c>
      <c r="F11" s="68">
        <f t="shared" si="4"/>
        <v>17</v>
      </c>
      <c r="G11" s="68">
        <f t="shared" si="4"/>
        <v>6</v>
      </c>
      <c r="H11" s="68">
        <f t="shared" si="4"/>
        <v>0</v>
      </c>
      <c r="I11" s="68">
        <f t="shared" si="4"/>
        <v>15</v>
      </c>
      <c r="J11" s="68">
        <f t="shared" si="4"/>
        <v>9</v>
      </c>
      <c r="K11" s="68">
        <f t="shared" si="4"/>
        <v>8</v>
      </c>
      <c r="L11" s="68">
        <f t="shared" si="4"/>
        <v>10</v>
      </c>
      <c r="M11" s="68">
        <f t="shared" si="4"/>
        <v>2</v>
      </c>
      <c r="N11" s="68">
        <f t="shared" si="4"/>
        <v>8</v>
      </c>
      <c r="O11" s="68">
        <f t="shared" si="4"/>
        <v>15</v>
      </c>
      <c r="P11" s="68">
        <f t="shared" si="4"/>
        <v>12</v>
      </c>
      <c r="Q11" s="68">
        <f t="shared" si="4"/>
        <v>17</v>
      </c>
      <c r="R11" s="68">
        <f t="shared" si="4"/>
        <v>15</v>
      </c>
      <c r="S11" s="68">
        <f t="shared" si="4"/>
        <v>13</v>
      </c>
      <c r="T11" s="68">
        <f t="shared" si="4"/>
        <v>8</v>
      </c>
      <c r="U11" s="68">
        <f t="shared" si="4"/>
        <v>9</v>
      </c>
      <c r="V11" s="68">
        <f t="shared" si="4"/>
        <v>3</v>
      </c>
      <c r="W11" s="68">
        <f t="shared" si="4"/>
        <v>8</v>
      </c>
    </row>
    <row r="12" spans="1:667" s="46" customFormat="1" ht="39.9" customHeight="1" x14ac:dyDescent="0.35">
      <c r="A12" s="48" t="s">
        <v>38</v>
      </c>
      <c r="B12" s="67"/>
      <c r="C12" s="67">
        <f t="shared" ref="C12:W12" si="5">SUM(C9:C11)</f>
        <v>67</v>
      </c>
      <c r="D12" s="67">
        <f t="shared" si="5"/>
        <v>40</v>
      </c>
      <c r="E12" s="67">
        <f t="shared" si="5"/>
        <v>24</v>
      </c>
      <c r="F12" s="67">
        <f t="shared" si="5"/>
        <v>18</v>
      </c>
      <c r="G12" s="67">
        <f t="shared" si="5"/>
        <v>8</v>
      </c>
      <c r="H12" s="67">
        <f t="shared" si="5"/>
        <v>0</v>
      </c>
      <c r="I12" s="67">
        <f t="shared" si="5"/>
        <v>15</v>
      </c>
      <c r="J12" s="67">
        <f t="shared" si="5"/>
        <v>10</v>
      </c>
      <c r="K12" s="67">
        <f t="shared" si="5"/>
        <v>13</v>
      </c>
      <c r="L12" s="67">
        <f t="shared" si="5"/>
        <v>11</v>
      </c>
      <c r="M12" s="67">
        <f t="shared" si="5"/>
        <v>2</v>
      </c>
      <c r="N12" s="67">
        <f t="shared" si="5"/>
        <v>11</v>
      </c>
      <c r="O12" s="67">
        <f t="shared" si="5"/>
        <v>16</v>
      </c>
      <c r="P12" s="67">
        <f t="shared" si="5"/>
        <v>13</v>
      </c>
      <c r="Q12" s="67">
        <f t="shared" si="5"/>
        <v>22</v>
      </c>
      <c r="R12" s="67">
        <f t="shared" si="5"/>
        <v>22</v>
      </c>
      <c r="S12" s="67">
        <f t="shared" si="5"/>
        <v>13</v>
      </c>
      <c r="T12" s="67">
        <f t="shared" si="5"/>
        <v>12</v>
      </c>
      <c r="U12" s="67">
        <f t="shared" si="5"/>
        <v>27</v>
      </c>
      <c r="V12" s="67">
        <f t="shared" si="5"/>
        <v>3</v>
      </c>
      <c r="W12" s="67">
        <f t="shared" si="5"/>
        <v>9</v>
      </c>
    </row>
    <row r="13" spans="1:667" s="46" customFormat="1" ht="39.9" customHeight="1" x14ac:dyDescent="0.35">
      <c r="A13" s="52" t="s">
        <v>37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4"/>
    </row>
    <row r="14" spans="1:667" s="54" customFormat="1" ht="39.9" customHeight="1" x14ac:dyDescent="0.35">
      <c r="A14" s="63" t="s">
        <v>36</v>
      </c>
      <c r="B14" s="55">
        <v>12</v>
      </c>
      <c r="C14" s="55">
        <v>13</v>
      </c>
      <c r="D14" s="55">
        <v>15</v>
      </c>
      <c r="E14" s="66">
        <v>18</v>
      </c>
      <c r="F14" s="66">
        <v>19</v>
      </c>
      <c r="G14" s="65">
        <v>21</v>
      </c>
      <c r="H14" s="55">
        <v>21</v>
      </c>
      <c r="I14" s="55">
        <v>21</v>
      </c>
      <c r="J14" s="55">
        <v>22</v>
      </c>
      <c r="K14" s="55">
        <v>27</v>
      </c>
      <c r="L14" s="55">
        <v>28</v>
      </c>
      <c r="M14" s="55">
        <v>28</v>
      </c>
      <c r="N14" s="55">
        <v>31</v>
      </c>
      <c r="O14" s="55">
        <v>32</v>
      </c>
      <c r="P14" s="55">
        <v>33</v>
      </c>
      <c r="Q14" s="55">
        <v>38</v>
      </c>
      <c r="R14" s="55">
        <v>45</v>
      </c>
      <c r="S14" s="55">
        <v>45</v>
      </c>
      <c r="T14" s="55">
        <v>49</v>
      </c>
      <c r="U14" s="55">
        <v>67</v>
      </c>
      <c r="V14" s="55">
        <v>67</v>
      </c>
      <c r="W14" s="55">
        <v>68</v>
      </c>
    </row>
    <row r="15" spans="1:667" s="46" customFormat="1" ht="39.9" customHeight="1" x14ac:dyDescent="0.35">
      <c r="A15" s="48" t="s">
        <v>35</v>
      </c>
      <c r="B15" s="47">
        <v>0</v>
      </c>
      <c r="C15" s="47">
        <v>0</v>
      </c>
      <c r="D15" s="47">
        <v>0</v>
      </c>
      <c r="E15" s="64">
        <v>0</v>
      </c>
      <c r="F15" s="64">
        <v>0</v>
      </c>
      <c r="G15" s="62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</row>
    <row r="16" spans="1:667" s="54" customFormat="1" ht="39.9" customHeight="1" x14ac:dyDescent="0.35">
      <c r="A16" s="63" t="s">
        <v>34</v>
      </c>
      <c r="B16" s="55">
        <v>192</v>
      </c>
      <c r="C16" s="55">
        <v>258</v>
      </c>
      <c r="D16" s="55">
        <v>296</v>
      </c>
      <c r="E16" s="55">
        <v>317</v>
      </c>
      <c r="F16" s="55">
        <v>334</v>
      </c>
      <c r="G16" s="55">
        <v>340</v>
      </c>
      <c r="H16" s="55">
        <v>340</v>
      </c>
      <c r="I16" s="55">
        <v>355</v>
      </c>
      <c r="J16" s="55">
        <v>364</v>
      </c>
      <c r="K16" s="55">
        <v>372</v>
      </c>
      <c r="L16" s="55">
        <v>382</v>
      </c>
      <c r="M16" s="55">
        <v>384</v>
      </c>
      <c r="N16" s="55">
        <v>392</v>
      </c>
      <c r="O16" s="55">
        <v>407</v>
      </c>
      <c r="P16" s="55">
        <v>419</v>
      </c>
      <c r="Q16" s="55">
        <v>436</v>
      </c>
      <c r="R16" s="55">
        <v>451</v>
      </c>
      <c r="S16" s="55">
        <v>464</v>
      </c>
      <c r="T16" s="55">
        <v>472</v>
      </c>
      <c r="U16" s="55">
        <v>481</v>
      </c>
      <c r="V16" s="55">
        <v>484</v>
      </c>
      <c r="W16" s="55">
        <v>492</v>
      </c>
    </row>
    <row r="17" spans="1:69" s="46" customFormat="1" ht="39.9" customHeight="1" x14ac:dyDescent="0.35">
      <c r="A17" s="48" t="s">
        <v>33</v>
      </c>
      <c r="B17" s="47">
        <f t="shared" ref="B17:W17" si="6">B14+B15+B16</f>
        <v>204</v>
      </c>
      <c r="C17" s="47">
        <f t="shared" si="6"/>
        <v>271</v>
      </c>
      <c r="D17" s="47">
        <f t="shared" si="6"/>
        <v>311</v>
      </c>
      <c r="E17" s="62">
        <f t="shared" si="6"/>
        <v>335</v>
      </c>
      <c r="F17" s="62">
        <f t="shared" si="6"/>
        <v>353</v>
      </c>
      <c r="G17" s="62">
        <f t="shared" si="6"/>
        <v>361</v>
      </c>
      <c r="H17" s="62">
        <f t="shared" si="6"/>
        <v>361</v>
      </c>
      <c r="I17" s="62">
        <f t="shared" si="6"/>
        <v>376</v>
      </c>
      <c r="J17" s="62">
        <f t="shared" si="6"/>
        <v>386</v>
      </c>
      <c r="K17" s="62">
        <f t="shared" si="6"/>
        <v>399</v>
      </c>
      <c r="L17" s="62">
        <f t="shared" si="6"/>
        <v>410</v>
      </c>
      <c r="M17" s="62">
        <f t="shared" si="6"/>
        <v>412</v>
      </c>
      <c r="N17" s="62">
        <f t="shared" si="6"/>
        <v>423</v>
      </c>
      <c r="O17" s="62">
        <f t="shared" si="6"/>
        <v>439</v>
      </c>
      <c r="P17" s="62">
        <f t="shared" si="6"/>
        <v>452</v>
      </c>
      <c r="Q17" s="62">
        <f t="shared" si="6"/>
        <v>474</v>
      </c>
      <c r="R17" s="62">
        <f t="shared" si="6"/>
        <v>496</v>
      </c>
      <c r="S17" s="62">
        <f t="shared" si="6"/>
        <v>509</v>
      </c>
      <c r="T17" s="62">
        <f t="shared" si="6"/>
        <v>521</v>
      </c>
      <c r="U17" s="62">
        <f t="shared" si="6"/>
        <v>548</v>
      </c>
      <c r="V17" s="62">
        <f t="shared" si="6"/>
        <v>551</v>
      </c>
      <c r="W17" s="62">
        <f t="shared" si="6"/>
        <v>560</v>
      </c>
    </row>
    <row r="18" spans="1:69" s="46" customFormat="1" ht="39.9" customHeight="1" x14ac:dyDescent="0.35">
      <c r="A18" s="53" t="s">
        <v>32</v>
      </c>
      <c r="B18" s="44">
        <f t="shared" ref="B18:W18" si="7">B3-(B14+B15+B16)</f>
        <v>64</v>
      </c>
      <c r="C18" s="44">
        <f t="shared" si="7"/>
        <v>113</v>
      </c>
      <c r="D18" s="44">
        <f t="shared" si="7"/>
        <v>117</v>
      </c>
      <c r="E18" s="44">
        <f t="shared" si="7"/>
        <v>109</v>
      </c>
      <c r="F18" s="44">
        <f t="shared" si="7"/>
        <v>97</v>
      </c>
      <c r="G18" s="44">
        <f t="shared" si="7"/>
        <v>100</v>
      </c>
      <c r="H18" s="44">
        <f t="shared" si="7"/>
        <v>104</v>
      </c>
      <c r="I18" s="44">
        <f t="shared" si="7"/>
        <v>102</v>
      </c>
      <c r="J18" s="44">
        <f t="shared" si="7"/>
        <v>103</v>
      </c>
      <c r="K18" s="44">
        <f t="shared" si="7"/>
        <v>98</v>
      </c>
      <c r="L18" s="44">
        <f t="shared" si="7"/>
        <v>89</v>
      </c>
      <c r="M18" s="44">
        <f t="shared" si="7"/>
        <v>92</v>
      </c>
      <c r="N18" s="44">
        <f t="shared" si="7"/>
        <v>119</v>
      </c>
      <c r="O18" s="44">
        <f t="shared" si="7"/>
        <v>196</v>
      </c>
      <c r="P18" s="44">
        <f t="shared" si="7"/>
        <v>210</v>
      </c>
      <c r="Q18" s="44">
        <f t="shared" si="7"/>
        <v>188</v>
      </c>
      <c r="R18" s="44">
        <f t="shared" si="7"/>
        <v>166</v>
      </c>
      <c r="S18" s="44">
        <f t="shared" si="7"/>
        <v>153</v>
      </c>
      <c r="T18" s="44">
        <f t="shared" si="7"/>
        <v>141</v>
      </c>
      <c r="U18" s="44">
        <f t="shared" si="7"/>
        <v>114</v>
      </c>
      <c r="V18" s="44">
        <f t="shared" si="7"/>
        <v>111</v>
      </c>
      <c r="W18" s="44">
        <f t="shared" si="7"/>
        <v>102</v>
      </c>
      <c r="X18" s="44"/>
      <c r="Y18" s="61"/>
      <c r="Z18" s="44"/>
      <c r="AA18" s="61"/>
      <c r="AB18" s="44"/>
      <c r="AC18" s="61"/>
      <c r="AD18" s="44"/>
      <c r="AE18" s="61"/>
      <c r="AF18" s="44"/>
      <c r="AG18" s="61"/>
      <c r="AH18" s="44"/>
      <c r="AI18" s="60"/>
      <c r="AJ18" s="47"/>
      <c r="AK18" s="60"/>
      <c r="AL18" s="47"/>
      <c r="AM18" s="60"/>
      <c r="AN18" s="47"/>
      <c r="AO18" s="60"/>
      <c r="AP18" s="47"/>
      <c r="AQ18" s="60"/>
      <c r="AR18" s="47"/>
      <c r="AS18" s="60"/>
      <c r="AT18" s="47"/>
      <c r="AU18" s="60"/>
      <c r="AV18" s="47"/>
      <c r="AW18" s="60"/>
      <c r="AX18" s="47"/>
      <c r="AY18" s="60"/>
      <c r="AZ18" s="47"/>
      <c r="BA18" s="60"/>
      <c r="BB18" s="47"/>
      <c r="BC18" s="60"/>
      <c r="BD18" s="47"/>
      <c r="BE18" s="60"/>
      <c r="BF18" s="47"/>
      <c r="BG18" s="60"/>
      <c r="BH18" s="47"/>
      <c r="BI18" s="60"/>
      <c r="BJ18" s="47"/>
      <c r="BK18" s="60"/>
      <c r="BL18" s="47"/>
      <c r="BM18" s="60"/>
      <c r="BN18" s="47"/>
      <c r="BO18" s="60"/>
      <c r="BP18" s="47"/>
      <c r="BQ18" s="60"/>
    </row>
    <row r="19" spans="1:69" s="49" customFormat="1" ht="39.9" customHeight="1" x14ac:dyDescent="0.35">
      <c r="A19" s="52" t="s">
        <v>31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6"/>
      <c r="AI19" s="59"/>
      <c r="AJ19" s="51"/>
      <c r="AK19" s="50"/>
      <c r="AL19" s="51"/>
      <c r="AM19" s="50"/>
      <c r="AN19" s="51"/>
      <c r="AO19" s="50"/>
      <c r="AP19" s="51"/>
      <c r="AQ19" s="50"/>
      <c r="AR19" s="51"/>
      <c r="AS19" s="50"/>
      <c r="AT19" s="51"/>
      <c r="AU19" s="50"/>
      <c r="AV19" s="51"/>
      <c r="AW19" s="50"/>
      <c r="AX19" s="51"/>
      <c r="AY19" s="50"/>
      <c r="AZ19" s="51"/>
      <c r="BA19" s="50"/>
      <c r="BB19" s="51"/>
      <c r="BC19" s="50"/>
      <c r="BD19" s="51"/>
      <c r="BE19" s="50"/>
      <c r="BF19" s="51"/>
      <c r="BG19" s="50"/>
      <c r="BH19" s="51"/>
      <c r="BI19" s="50"/>
      <c r="BJ19" s="51"/>
      <c r="BK19" s="50"/>
      <c r="BL19" s="51"/>
      <c r="BM19" s="50"/>
      <c r="BN19" s="51"/>
      <c r="BO19" s="50"/>
      <c r="BP19" s="51"/>
      <c r="BQ19" s="50"/>
    </row>
    <row r="20" spans="1:69" s="46" customFormat="1" ht="39.9" customHeight="1" x14ac:dyDescent="0.35">
      <c r="A20" s="48" t="s">
        <v>30</v>
      </c>
      <c r="B20" s="58"/>
      <c r="C20" s="58">
        <f t="shared" ref="C20:W20" si="8">C12/((C2-B2)/7)</f>
        <v>14.65625</v>
      </c>
      <c r="D20" s="58">
        <f t="shared" si="8"/>
        <v>10.37037037037037</v>
      </c>
      <c r="E20" s="58">
        <f t="shared" si="8"/>
        <v>5.25</v>
      </c>
      <c r="F20" s="58">
        <f t="shared" si="8"/>
        <v>3.9375</v>
      </c>
      <c r="G20" s="58">
        <f t="shared" si="8"/>
        <v>2</v>
      </c>
      <c r="H20" s="58">
        <f t="shared" si="8"/>
        <v>0</v>
      </c>
      <c r="I20" s="58">
        <f t="shared" si="8"/>
        <v>3.75</v>
      </c>
      <c r="J20" s="58">
        <f t="shared" si="8"/>
        <v>2.5</v>
      </c>
      <c r="K20" s="58">
        <f t="shared" si="8"/>
        <v>2.84375</v>
      </c>
      <c r="L20" s="58">
        <f t="shared" si="8"/>
        <v>2.4838709677419355</v>
      </c>
      <c r="M20" s="58">
        <f t="shared" si="8"/>
        <v>0.5</v>
      </c>
      <c r="N20" s="58">
        <f t="shared" si="8"/>
        <v>2.40625</v>
      </c>
      <c r="O20" s="58">
        <f t="shared" si="8"/>
        <v>2.9473684210526314</v>
      </c>
      <c r="P20" s="58">
        <f t="shared" si="8"/>
        <v>1.7169811320754718</v>
      </c>
      <c r="Q20" s="58">
        <f t="shared" si="8"/>
        <v>4.8125</v>
      </c>
      <c r="R20" s="58">
        <f t="shared" si="8"/>
        <v>6.416666666666667</v>
      </c>
      <c r="S20" s="58">
        <f t="shared" si="8"/>
        <v>2.6</v>
      </c>
      <c r="T20" s="58">
        <f t="shared" si="8"/>
        <v>3</v>
      </c>
      <c r="U20" s="58">
        <f t="shared" si="8"/>
        <v>5.5588235294117654</v>
      </c>
      <c r="V20" s="58">
        <f t="shared" si="8"/>
        <v>0.72413793103448265</v>
      </c>
      <c r="W20" s="58">
        <f t="shared" si="8"/>
        <v>1.96875</v>
      </c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</row>
    <row r="21" spans="1:69" s="46" customFormat="1" ht="39.9" customHeight="1" x14ac:dyDescent="0.35">
      <c r="A21" s="48" t="s">
        <v>29</v>
      </c>
      <c r="B21" s="47"/>
      <c r="C21" s="47">
        <f>C18/C20</f>
        <v>7.7100213219616203</v>
      </c>
      <c r="D21" s="47">
        <f>D18/D20</f>
        <v>11.282142857142857</v>
      </c>
      <c r="E21" s="47">
        <f>E18/E20</f>
        <v>20.761904761904763</v>
      </c>
      <c r="F21" s="47">
        <f>F18/F20</f>
        <v>24.634920634920636</v>
      </c>
      <c r="G21" s="47">
        <f>G18/G20</f>
        <v>50</v>
      </c>
      <c r="H21" s="47"/>
      <c r="I21" s="47">
        <f t="shared" ref="I21:W21" si="9">I18/I20</f>
        <v>27.2</v>
      </c>
      <c r="J21" s="47">
        <f t="shared" si="9"/>
        <v>41.2</v>
      </c>
      <c r="K21" s="47">
        <f t="shared" si="9"/>
        <v>34.46153846153846</v>
      </c>
      <c r="L21" s="47">
        <f t="shared" si="9"/>
        <v>35.831168831168831</v>
      </c>
      <c r="M21" s="47">
        <f t="shared" si="9"/>
        <v>184</v>
      </c>
      <c r="N21" s="47">
        <f t="shared" si="9"/>
        <v>49.454545454545453</v>
      </c>
      <c r="O21" s="47">
        <f t="shared" si="9"/>
        <v>66.5</v>
      </c>
      <c r="P21" s="47">
        <f t="shared" si="9"/>
        <v>122.30769230769231</v>
      </c>
      <c r="Q21" s="47">
        <f t="shared" si="9"/>
        <v>39.064935064935064</v>
      </c>
      <c r="R21" s="47">
        <f t="shared" si="9"/>
        <v>25.870129870129869</v>
      </c>
      <c r="S21" s="47">
        <f t="shared" si="9"/>
        <v>58.846153846153847</v>
      </c>
      <c r="T21" s="47">
        <f t="shared" si="9"/>
        <v>47</v>
      </c>
      <c r="U21" s="47">
        <f t="shared" si="9"/>
        <v>20.507936507936506</v>
      </c>
      <c r="V21" s="47">
        <f t="shared" si="9"/>
        <v>153.28571428571431</v>
      </c>
      <c r="W21" s="47">
        <f t="shared" si="9"/>
        <v>51.80952380952381</v>
      </c>
    </row>
    <row r="22" spans="1:69" s="43" customFormat="1" ht="39.9" customHeight="1" thickBot="1" x14ac:dyDescent="0.4">
      <c r="A22" s="45" t="s">
        <v>28</v>
      </c>
      <c r="B22" s="44"/>
      <c r="C22" s="44">
        <f>C18/MAX(B20:E20)</f>
        <v>7.7100213219616203</v>
      </c>
      <c r="D22" s="44">
        <f>D18/MAX(B20:D20)</f>
        <v>7.9829424307036243</v>
      </c>
      <c r="E22" s="44">
        <f>E18/MAX(B20:E20)</f>
        <v>7.4371002132196162</v>
      </c>
      <c r="F22" s="44">
        <f>F18/MAX(C20:F20)</f>
        <v>6.6183368869936032</v>
      </c>
      <c r="G22" s="44">
        <f>G18/MAX(C20:G20)</f>
        <v>6.8230277185501063</v>
      </c>
      <c r="H22" s="44">
        <f>H18/MAX(D20:H20)</f>
        <v>10.028571428571428</v>
      </c>
      <c r="I22" s="44">
        <f>I18/MAX(C20:I20)</f>
        <v>6.9594882729211092</v>
      </c>
      <c r="J22" s="44">
        <f>J18/MAX(C20:J20)</f>
        <v>7.0277185501066102</v>
      </c>
      <c r="K22" s="44">
        <f>K18/MAX(C20:K20)</f>
        <v>6.6865671641791042</v>
      </c>
      <c r="L22" s="44">
        <f>L18/MAX(D20:L20)</f>
        <v>8.5821428571428573</v>
      </c>
      <c r="M22" s="44">
        <f t="shared" ref="M22:T22" si="10">M18/MAX(C20:M20)</f>
        <v>6.2771855010660982</v>
      </c>
      <c r="N22" s="44">
        <f t="shared" si="10"/>
        <v>11.475</v>
      </c>
      <c r="O22" s="44">
        <f t="shared" si="10"/>
        <v>37.333333333333336</v>
      </c>
      <c r="P22" s="44">
        <f t="shared" si="10"/>
        <v>53.333333333333336</v>
      </c>
      <c r="Q22" s="44">
        <f t="shared" si="10"/>
        <v>39.064935064935064</v>
      </c>
      <c r="R22" s="44">
        <f t="shared" si="10"/>
        <v>25.870129870129869</v>
      </c>
      <c r="S22" s="44">
        <f t="shared" si="10"/>
        <v>23.844155844155843</v>
      </c>
      <c r="T22" s="44">
        <f t="shared" si="10"/>
        <v>21.974025974025974</v>
      </c>
      <c r="U22" s="44">
        <f>U18/MAX(C20:U20)</f>
        <v>7.7782515991471213</v>
      </c>
      <c r="V22" s="44">
        <f>V18/MAX(D20:V20)</f>
        <v>10.703571428571429</v>
      </c>
      <c r="W22" s="44">
        <f>W18/MAX(E20:W20)</f>
        <v>15.896103896103895</v>
      </c>
    </row>
    <row r="23" spans="1:69" s="40" customFormat="1" ht="39.9" hidden="1" customHeight="1" thickBot="1" x14ac:dyDescent="0.4">
      <c r="A23" s="42" t="s">
        <v>27</v>
      </c>
      <c r="B23" s="41"/>
      <c r="C23" s="41">
        <f t="shared" ref="C23:P23" si="11">C12/C6</f>
        <v>0.57758620689655171</v>
      </c>
      <c r="D23" s="41">
        <f t="shared" si="11"/>
        <v>0.90909090909090906</v>
      </c>
      <c r="E23" s="41">
        <f t="shared" si="11"/>
        <v>1.5</v>
      </c>
      <c r="F23" s="41">
        <f t="shared" si="11"/>
        <v>3</v>
      </c>
      <c r="G23" s="41">
        <f t="shared" si="11"/>
        <v>0.72727272727272729</v>
      </c>
      <c r="H23" s="41">
        <f t="shared" si="11"/>
        <v>0</v>
      </c>
      <c r="I23" s="41">
        <f t="shared" si="11"/>
        <v>1.1538461538461537</v>
      </c>
      <c r="J23" s="41">
        <f t="shared" si="11"/>
        <v>0.90909090909090906</v>
      </c>
      <c r="K23" s="41">
        <f t="shared" si="11"/>
        <v>1.625</v>
      </c>
      <c r="L23" s="41">
        <f t="shared" si="11"/>
        <v>5.5</v>
      </c>
      <c r="M23" s="41">
        <f t="shared" si="11"/>
        <v>0.4</v>
      </c>
      <c r="N23" s="41">
        <f t="shared" si="11"/>
        <v>0.28947368421052633</v>
      </c>
      <c r="O23" s="41">
        <f t="shared" si="11"/>
        <v>0.17204301075268819</v>
      </c>
      <c r="P23" s="41">
        <f t="shared" si="11"/>
        <v>0.48148148148148145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</row>
    <row r="24" spans="1:69" s="36" customFormat="1" ht="39.9" customHeight="1" x14ac:dyDescent="0.35">
      <c r="A24" s="39" t="s">
        <v>26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97"/>
      <c r="O24" s="97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7"/>
    </row>
    <row r="25" spans="1:69" s="46" customFormat="1" ht="39.9" customHeight="1" x14ac:dyDescent="0.35">
      <c r="A25" s="53" t="s">
        <v>25</v>
      </c>
      <c r="B25" s="47"/>
      <c r="C25" s="47">
        <f t="shared" ref="C25:W25" si="12">B30</f>
        <v>7</v>
      </c>
      <c r="D25" s="47">
        <f t="shared" si="12"/>
        <v>16</v>
      </c>
      <c r="E25" s="47">
        <f t="shared" si="12"/>
        <v>33</v>
      </c>
      <c r="F25" s="47">
        <f t="shared" si="12"/>
        <v>27</v>
      </c>
      <c r="G25" s="47">
        <f t="shared" si="12"/>
        <v>24</v>
      </c>
      <c r="H25" s="47">
        <f t="shared" si="12"/>
        <v>25</v>
      </c>
      <c r="I25" s="47">
        <f t="shared" si="12"/>
        <v>25</v>
      </c>
      <c r="J25" s="47">
        <f t="shared" si="12"/>
        <v>39</v>
      </c>
      <c r="K25" s="47">
        <f t="shared" si="12"/>
        <v>48</v>
      </c>
      <c r="L25" s="47">
        <f t="shared" si="12"/>
        <v>50</v>
      </c>
      <c r="M25" s="47">
        <f t="shared" si="12"/>
        <v>42</v>
      </c>
      <c r="N25" s="47">
        <f t="shared" si="12"/>
        <v>39</v>
      </c>
      <c r="O25" s="47">
        <f t="shared" si="12"/>
        <v>40</v>
      </c>
      <c r="P25" s="47">
        <f t="shared" si="12"/>
        <v>39</v>
      </c>
      <c r="Q25" s="47">
        <f t="shared" si="12"/>
        <v>50</v>
      </c>
      <c r="R25" s="47">
        <f t="shared" si="12"/>
        <v>52</v>
      </c>
      <c r="S25" s="47">
        <f t="shared" si="12"/>
        <v>35</v>
      </c>
      <c r="T25" s="47">
        <f t="shared" si="12"/>
        <v>28</v>
      </c>
      <c r="U25" s="47">
        <f t="shared" si="12"/>
        <v>25</v>
      </c>
      <c r="V25" s="47">
        <f t="shared" si="12"/>
        <v>30</v>
      </c>
      <c r="W25" s="47">
        <f t="shared" si="12"/>
        <v>33</v>
      </c>
    </row>
    <row r="26" spans="1:69" s="46" customFormat="1" ht="39.9" customHeight="1" x14ac:dyDescent="0.35">
      <c r="A26" s="53" t="s">
        <v>24</v>
      </c>
      <c r="B26" s="47"/>
      <c r="C26" s="47">
        <f t="shared" ref="C26:W26" si="13">C16-B16</f>
        <v>66</v>
      </c>
      <c r="D26" s="47">
        <f t="shared" si="13"/>
        <v>38</v>
      </c>
      <c r="E26" s="47">
        <f t="shared" si="13"/>
        <v>21</v>
      </c>
      <c r="F26" s="47">
        <f t="shared" si="13"/>
        <v>17</v>
      </c>
      <c r="G26" s="47">
        <f t="shared" si="13"/>
        <v>6</v>
      </c>
      <c r="H26" s="47">
        <f t="shared" si="13"/>
        <v>0</v>
      </c>
      <c r="I26" s="47">
        <f t="shared" si="13"/>
        <v>15</v>
      </c>
      <c r="J26" s="47">
        <f t="shared" si="13"/>
        <v>9</v>
      </c>
      <c r="K26" s="47">
        <f t="shared" si="13"/>
        <v>8</v>
      </c>
      <c r="L26" s="47">
        <f t="shared" si="13"/>
        <v>10</v>
      </c>
      <c r="M26" s="47">
        <f t="shared" si="13"/>
        <v>2</v>
      </c>
      <c r="N26" s="47">
        <f t="shared" si="13"/>
        <v>8</v>
      </c>
      <c r="O26" s="47">
        <f t="shared" si="13"/>
        <v>15</v>
      </c>
      <c r="P26" s="47">
        <f t="shared" si="13"/>
        <v>12</v>
      </c>
      <c r="Q26" s="47">
        <f t="shared" si="13"/>
        <v>17</v>
      </c>
      <c r="R26" s="47">
        <f t="shared" si="13"/>
        <v>15</v>
      </c>
      <c r="S26" s="47">
        <f t="shared" si="13"/>
        <v>13</v>
      </c>
      <c r="T26" s="47">
        <f t="shared" si="13"/>
        <v>8</v>
      </c>
      <c r="U26" s="47">
        <f t="shared" si="13"/>
        <v>9</v>
      </c>
      <c r="V26" s="47">
        <f t="shared" si="13"/>
        <v>3</v>
      </c>
      <c r="W26" s="47">
        <f t="shared" si="13"/>
        <v>8</v>
      </c>
    </row>
    <row r="27" spans="1:69" s="46" customFormat="1" ht="39.9" customHeight="1" x14ac:dyDescent="0.35">
      <c r="A27" s="53" t="s">
        <v>23</v>
      </c>
      <c r="B27" s="47"/>
      <c r="C27" s="47">
        <f t="shared" ref="C27:W27" si="14">C25+C26</f>
        <v>73</v>
      </c>
      <c r="D27" s="47">
        <f t="shared" si="14"/>
        <v>54</v>
      </c>
      <c r="E27" s="47">
        <f t="shared" si="14"/>
        <v>54</v>
      </c>
      <c r="F27" s="47">
        <f t="shared" si="14"/>
        <v>44</v>
      </c>
      <c r="G27" s="47">
        <f t="shared" si="14"/>
        <v>30</v>
      </c>
      <c r="H27" s="47">
        <f t="shared" si="14"/>
        <v>25</v>
      </c>
      <c r="I27" s="47">
        <f t="shared" si="14"/>
        <v>40</v>
      </c>
      <c r="J27" s="47">
        <f t="shared" si="14"/>
        <v>48</v>
      </c>
      <c r="K27" s="47">
        <f t="shared" si="14"/>
        <v>56</v>
      </c>
      <c r="L27" s="47">
        <f t="shared" si="14"/>
        <v>60</v>
      </c>
      <c r="M27" s="47">
        <f t="shared" si="14"/>
        <v>44</v>
      </c>
      <c r="N27" s="47">
        <f t="shared" si="14"/>
        <v>47</v>
      </c>
      <c r="O27" s="47">
        <f t="shared" si="14"/>
        <v>55</v>
      </c>
      <c r="P27" s="47">
        <f t="shared" si="14"/>
        <v>51</v>
      </c>
      <c r="Q27" s="47">
        <f t="shared" si="14"/>
        <v>67</v>
      </c>
      <c r="R27" s="47">
        <f t="shared" si="14"/>
        <v>67</v>
      </c>
      <c r="S27" s="47">
        <f t="shared" si="14"/>
        <v>48</v>
      </c>
      <c r="T27" s="47">
        <f t="shared" si="14"/>
        <v>36</v>
      </c>
      <c r="U27" s="47">
        <f t="shared" si="14"/>
        <v>34</v>
      </c>
      <c r="V27" s="47">
        <f t="shared" si="14"/>
        <v>33</v>
      </c>
      <c r="W27" s="47">
        <f t="shared" si="14"/>
        <v>41</v>
      </c>
    </row>
    <row r="28" spans="1:69" s="54" customFormat="1" ht="39.9" customHeight="1" x14ac:dyDescent="0.35">
      <c r="A28" s="56" t="s">
        <v>22</v>
      </c>
      <c r="B28" s="55"/>
      <c r="C28" s="55">
        <f t="shared" ref="C28:W28" si="15">C29-B29</f>
        <v>57</v>
      </c>
      <c r="D28" s="55">
        <f t="shared" si="15"/>
        <v>21</v>
      </c>
      <c r="E28" s="55">
        <f t="shared" si="15"/>
        <v>27</v>
      </c>
      <c r="F28" s="55">
        <f t="shared" si="15"/>
        <v>20</v>
      </c>
      <c r="G28" s="55">
        <f t="shared" si="15"/>
        <v>5</v>
      </c>
      <c r="H28" s="55">
        <f t="shared" si="15"/>
        <v>0</v>
      </c>
      <c r="I28" s="55">
        <f t="shared" si="15"/>
        <v>1</v>
      </c>
      <c r="J28" s="55">
        <f t="shared" si="15"/>
        <v>0</v>
      </c>
      <c r="K28" s="55">
        <f t="shared" si="15"/>
        <v>6</v>
      </c>
      <c r="L28" s="55">
        <f t="shared" si="15"/>
        <v>18</v>
      </c>
      <c r="M28" s="55">
        <f t="shared" si="15"/>
        <v>5</v>
      </c>
      <c r="N28" s="55">
        <f t="shared" si="15"/>
        <v>7</v>
      </c>
      <c r="O28" s="55">
        <f t="shared" si="15"/>
        <v>16</v>
      </c>
      <c r="P28" s="55">
        <f t="shared" si="15"/>
        <v>1</v>
      </c>
      <c r="Q28" s="55">
        <f t="shared" si="15"/>
        <v>15</v>
      </c>
      <c r="R28" s="55">
        <f t="shared" si="15"/>
        <v>32</v>
      </c>
      <c r="S28" s="55">
        <f t="shared" si="15"/>
        <v>20</v>
      </c>
      <c r="T28" s="55">
        <f t="shared" si="15"/>
        <v>11</v>
      </c>
      <c r="U28" s="55">
        <f t="shared" si="15"/>
        <v>4</v>
      </c>
      <c r="V28" s="55">
        <f t="shared" si="15"/>
        <v>0</v>
      </c>
      <c r="W28" s="55">
        <f t="shared" si="15"/>
        <v>0</v>
      </c>
    </row>
    <row r="29" spans="1:69" s="54" customFormat="1" ht="39.9" customHeight="1" x14ac:dyDescent="0.35">
      <c r="A29" s="56" t="s">
        <v>21</v>
      </c>
      <c r="B29" s="55">
        <v>185</v>
      </c>
      <c r="C29" s="55">
        <v>242</v>
      </c>
      <c r="D29" s="55">
        <v>263</v>
      </c>
      <c r="E29" s="55">
        <v>290</v>
      </c>
      <c r="F29" s="55">
        <v>310</v>
      </c>
      <c r="G29" s="55">
        <v>315</v>
      </c>
      <c r="H29" s="55">
        <v>315</v>
      </c>
      <c r="I29" s="55">
        <v>316</v>
      </c>
      <c r="J29" s="55">
        <v>316</v>
      </c>
      <c r="K29" s="55">
        <v>322</v>
      </c>
      <c r="L29" s="55">
        <v>340</v>
      </c>
      <c r="M29" s="55">
        <v>345</v>
      </c>
      <c r="N29" s="55">
        <v>352</v>
      </c>
      <c r="O29" s="55">
        <v>368</v>
      </c>
      <c r="P29" s="55">
        <v>369</v>
      </c>
      <c r="Q29" s="55">
        <v>384</v>
      </c>
      <c r="R29" s="55">
        <v>416</v>
      </c>
      <c r="S29" s="55">
        <v>436</v>
      </c>
      <c r="T29" s="55">
        <v>447</v>
      </c>
      <c r="U29" s="55">
        <v>451</v>
      </c>
      <c r="V29" s="55">
        <v>451</v>
      </c>
      <c r="W29" s="55">
        <v>451</v>
      </c>
    </row>
    <row r="30" spans="1:69" s="46" customFormat="1" ht="39.9" customHeight="1" x14ac:dyDescent="0.35">
      <c r="A30" s="53" t="s">
        <v>20</v>
      </c>
      <c r="B30" s="47">
        <f>B16-B29</f>
        <v>7</v>
      </c>
      <c r="C30" s="47">
        <f t="shared" ref="C30:W30" si="16">B30+C26-C28</f>
        <v>16</v>
      </c>
      <c r="D30" s="47">
        <f t="shared" si="16"/>
        <v>33</v>
      </c>
      <c r="E30" s="47">
        <f t="shared" si="16"/>
        <v>27</v>
      </c>
      <c r="F30" s="47">
        <f t="shared" si="16"/>
        <v>24</v>
      </c>
      <c r="G30" s="47">
        <f t="shared" si="16"/>
        <v>25</v>
      </c>
      <c r="H30" s="47">
        <f t="shared" si="16"/>
        <v>25</v>
      </c>
      <c r="I30" s="47">
        <f t="shared" si="16"/>
        <v>39</v>
      </c>
      <c r="J30" s="47">
        <f t="shared" si="16"/>
        <v>48</v>
      </c>
      <c r="K30" s="47">
        <f t="shared" si="16"/>
        <v>50</v>
      </c>
      <c r="L30" s="47">
        <f t="shared" si="16"/>
        <v>42</v>
      </c>
      <c r="M30" s="47">
        <f t="shared" si="16"/>
        <v>39</v>
      </c>
      <c r="N30" s="47">
        <f t="shared" si="16"/>
        <v>40</v>
      </c>
      <c r="O30" s="47">
        <f t="shared" si="16"/>
        <v>39</v>
      </c>
      <c r="P30" s="47">
        <f t="shared" si="16"/>
        <v>50</v>
      </c>
      <c r="Q30" s="47">
        <f t="shared" si="16"/>
        <v>52</v>
      </c>
      <c r="R30" s="47">
        <f t="shared" si="16"/>
        <v>35</v>
      </c>
      <c r="S30" s="47">
        <f t="shared" si="16"/>
        <v>28</v>
      </c>
      <c r="T30" s="47">
        <f t="shared" si="16"/>
        <v>25</v>
      </c>
      <c r="U30" s="47">
        <f t="shared" si="16"/>
        <v>30</v>
      </c>
      <c r="V30" s="47">
        <f t="shared" si="16"/>
        <v>33</v>
      </c>
      <c r="W30" s="47">
        <f t="shared" si="16"/>
        <v>41</v>
      </c>
    </row>
    <row r="31" spans="1:69" s="49" customFormat="1" ht="39.9" customHeight="1" x14ac:dyDescent="0.35">
      <c r="A31" s="52" t="s">
        <v>19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6"/>
      <c r="AI31" s="50"/>
      <c r="AJ31" s="51"/>
      <c r="AK31" s="50"/>
      <c r="AL31" s="51"/>
      <c r="AM31" s="50"/>
      <c r="AN31" s="51"/>
      <c r="AO31" s="50"/>
      <c r="AP31" s="51"/>
      <c r="AQ31" s="50"/>
      <c r="AR31" s="51"/>
      <c r="AS31" s="50"/>
      <c r="AT31" s="51"/>
      <c r="AU31" s="50"/>
      <c r="AV31" s="51"/>
      <c r="AW31" s="50"/>
      <c r="AX31" s="51"/>
      <c r="AY31" s="50"/>
      <c r="AZ31" s="51"/>
      <c r="BA31" s="50"/>
      <c r="BB31" s="51"/>
      <c r="BC31" s="50"/>
      <c r="BD31" s="51"/>
      <c r="BE31" s="50"/>
      <c r="BF31" s="51"/>
      <c r="BG31" s="50"/>
      <c r="BH31" s="51"/>
      <c r="BI31" s="50"/>
      <c r="BJ31" s="51"/>
      <c r="BK31" s="50"/>
      <c r="BL31" s="51"/>
      <c r="BM31" s="50"/>
      <c r="BN31" s="51"/>
      <c r="BO31" s="50"/>
      <c r="BP31" s="51"/>
      <c r="BQ31" s="50"/>
    </row>
    <row r="32" spans="1:69" s="46" customFormat="1" ht="39.9" customHeight="1" x14ac:dyDescent="0.35">
      <c r="A32" s="48" t="s">
        <v>18</v>
      </c>
      <c r="B32" s="47"/>
      <c r="C32" s="47">
        <f t="shared" ref="C32:W32" si="17">C28/((C2-B2)/7)</f>
        <v>12.46875</v>
      </c>
      <c r="D32" s="47">
        <f t="shared" si="17"/>
        <v>5.4444444444444446</v>
      </c>
      <c r="E32" s="47">
        <f t="shared" si="17"/>
        <v>5.90625</v>
      </c>
      <c r="F32" s="47">
        <f t="shared" si="17"/>
        <v>4.375</v>
      </c>
      <c r="G32" s="47">
        <f t="shared" si="17"/>
        <v>1.25</v>
      </c>
      <c r="H32" s="47">
        <f t="shared" si="17"/>
        <v>0</v>
      </c>
      <c r="I32" s="47">
        <f t="shared" si="17"/>
        <v>0.25</v>
      </c>
      <c r="J32" s="47">
        <f t="shared" si="17"/>
        <v>0</v>
      </c>
      <c r="K32" s="47">
        <f t="shared" si="17"/>
        <v>1.3125</v>
      </c>
      <c r="L32" s="47">
        <f t="shared" si="17"/>
        <v>4.064516129032258</v>
      </c>
      <c r="M32" s="47">
        <f t="shared" si="17"/>
        <v>1.25</v>
      </c>
      <c r="N32" s="47">
        <f t="shared" si="17"/>
        <v>1.53125</v>
      </c>
      <c r="O32" s="47">
        <f t="shared" si="17"/>
        <v>2.9473684210526314</v>
      </c>
      <c r="P32" s="47">
        <f t="shared" si="17"/>
        <v>0.13207547169811321</v>
      </c>
      <c r="Q32" s="47">
        <f t="shared" si="17"/>
        <v>3.28125</v>
      </c>
      <c r="R32" s="47">
        <f t="shared" si="17"/>
        <v>9.3333333333333339</v>
      </c>
      <c r="S32" s="47">
        <f t="shared" si="17"/>
        <v>4</v>
      </c>
      <c r="T32" s="47">
        <f t="shared" si="17"/>
        <v>2.75</v>
      </c>
      <c r="U32" s="47">
        <f t="shared" si="17"/>
        <v>0.82352941176470595</v>
      </c>
      <c r="V32" s="47">
        <f t="shared" si="17"/>
        <v>0</v>
      </c>
      <c r="W32" s="47">
        <f t="shared" si="17"/>
        <v>0</v>
      </c>
    </row>
    <row r="33" spans="1:64" s="46" customFormat="1" ht="39.9" customHeight="1" x14ac:dyDescent="0.35">
      <c r="A33" s="48" t="s">
        <v>17</v>
      </c>
      <c r="B33" s="47"/>
      <c r="C33" s="47">
        <f>C30/C32</f>
        <v>1.2832080200501252</v>
      </c>
      <c r="D33" s="47">
        <f>D30/D32</f>
        <v>6.0612244897959178</v>
      </c>
      <c r="E33" s="47">
        <f>E30/E32</f>
        <v>4.5714285714285712</v>
      </c>
      <c r="F33" s="47">
        <f>F30/F32</f>
        <v>5.4857142857142858</v>
      </c>
      <c r="G33" s="47">
        <f>G30/G32</f>
        <v>20</v>
      </c>
      <c r="H33" s="47"/>
      <c r="I33" s="47">
        <f>I30/I32</f>
        <v>156</v>
      </c>
      <c r="J33" s="47"/>
      <c r="K33" s="47">
        <f>K30/K32</f>
        <v>38.095238095238095</v>
      </c>
      <c r="L33" s="47">
        <f>L30/L32</f>
        <v>10.333333333333334</v>
      </c>
      <c r="M33" s="47">
        <v>0</v>
      </c>
      <c r="N33" s="47">
        <f t="shared" ref="N33:U33" si="18">N30/N32</f>
        <v>26.122448979591837</v>
      </c>
      <c r="O33" s="47">
        <f t="shared" si="18"/>
        <v>13.232142857142858</v>
      </c>
      <c r="P33" s="47">
        <f t="shared" si="18"/>
        <v>378.57142857142856</v>
      </c>
      <c r="Q33" s="47">
        <f t="shared" si="18"/>
        <v>15.847619047619048</v>
      </c>
      <c r="R33" s="47">
        <f t="shared" si="18"/>
        <v>3.7499999999999996</v>
      </c>
      <c r="S33" s="47">
        <f t="shared" si="18"/>
        <v>7</v>
      </c>
      <c r="T33" s="47">
        <f t="shared" si="18"/>
        <v>9.0909090909090917</v>
      </c>
      <c r="U33" s="47">
        <f t="shared" si="18"/>
        <v>36.428571428571423</v>
      </c>
      <c r="V33" s="47">
        <v>0</v>
      </c>
      <c r="W33" s="47">
        <v>0</v>
      </c>
    </row>
    <row r="34" spans="1:64" s="43" customFormat="1" ht="39.9" customHeight="1" x14ac:dyDescent="0.35">
      <c r="A34" s="45" t="s">
        <v>16</v>
      </c>
      <c r="B34" s="44"/>
      <c r="C34" s="44">
        <f>C30/MAX(C32)</f>
        <v>1.2832080200501252</v>
      </c>
      <c r="D34" s="44">
        <f>D30/MAX(C32:D32)</f>
        <v>2.6466165413533833</v>
      </c>
      <c r="E34" s="44">
        <f>E30/MAX(C32:E32)</f>
        <v>2.1654135338345863</v>
      </c>
      <c r="F34" s="44">
        <f>F30/MAX(C32:F32)</f>
        <v>1.9248120300751879</v>
      </c>
      <c r="G34" s="44">
        <f>G30/MAX(C32:G32)</f>
        <v>2.0050125313283207</v>
      </c>
      <c r="H34" s="44">
        <f>H30/MAX(D32:H32)</f>
        <v>4.2328042328042326</v>
      </c>
      <c r="I34" s="44">
        <f>I30/MAX(C32:I32)</f>
        <v>3.1278195488721803</v>
      </c>
      <c r="J34" s="44">
        <f>J30/MAX(D32:J32)</f>
        <v>8.1269841269841265</v>
      </c>
      <c r="K34" s="44">
        <f>K30/MAX(C32:K32)</f>
        <v>4.0100250626566414</v>
      </c>
      <c r="L34" s="44">
        <f>L30/MAX(D32:L32)</f>
        <v>7.1111111111111107</v>
      </c>
      <c r="M34" s="44">
        <f t="shared" ref="M34:T34" si="19">M30/MAX(C32:M32)</f>
        <v>3.1278195488721803</v>
      </c>
      <c r="N34" s="44">
        <f t="shared" si="19"/>
        <v>6.7724867724867721</v>
      </c>
      <c r="O34" s="44">
        <f t="shared" si="19"/>
        <v>6.6031746031746028</v>
      </c>
      <c r="P34" s="44">
        <f t="shared" si="19"/>
        <v>11.428571428571429</v>
      </c>
      <c r="Q34" s="44">
        <f t="shared" si="19"/>
        <v>12.793650793650794</v>
      </c>
      <c r="R34" s="44">
        <f t="shared" si="19"/>
        <v>3.7499999999999996</v>
      </c>
      <c r="S34" s="44">
        <f t="shared" si="19"/>
        <v>3</v>
      </c>
      <c r="T34" s="44">
        <f t="shared" si="19"/>
        <v>2.6785714285714284</v>
      </c>
      <c r="U34" s="44">
        <f>U30/MAX(C32:U32)</f>
        <v>2.4060150375939848</v>
      </c>
      <c r="V34" s="44">
        <f>V30/MAX(D32:V32)</f>
        <v>3.5357142857142856</v>
      </c>
      <c r="W34" s="44">
        <f>W30/MAX(E32:W32)</f>
        <v>4.3928571428571423</v>
      </c>
    </row>
    <row r="35" spans="1:64" s="40" customFormat="1" ht="39.9" customHeight="1" thickBot="1" x14ac:dyDescent="0.4">
      <c r="A35" s="42" t="s">
        <v>15</v>
      </c>
      <c r="B35" s="41"/>
      <c r="C35" s="41">
        <f>C28/C26</f>
        <v>0.86363636363636365</v>
      </c>
      <c r="D35" s="41">
        <f>D28/D26</f>
        <v>0.55263157894736847</v>
      </c>
      <c r="E35" s="41">
        <f>E28/E26</f>
        <v>1.2857142857142858</v>
      </c>
      <c r="F35" s="41">
        <f>F28/F26</f>
        <v>1.1764705882352942</v>
      </c>
      <c r="G35" s="41">
        <f>G28/G26</f>
        <v>0.83333333333333337</v>
      </c>
      <c r="H35" s="41">
        <v>0</v>
      </c>
      <c r="I35" s="41">
        <v>0</v>
      </c>
      <c r="J35" s="41">
        <v>0</v>
      </c>
      <c r="K35" s="41">
        <f t="shared" ref="K35:W35" si="20">K28/K26</f>
        <v>0.75</v>
      </c>
      <c r="L35" s="41">
        <f t="shared" si="20"/>
        <v>1.8</v>
      </c>
      <c r="M35" s="41">
        <f t="shared" si="20"/>
        <v>2.5</v>
      </c>
      <c r="N35" s="41">
        <f t="shared" si="20"/>
        <v>0.875</v>
      </c>
      <c r="O35" s="41">
        <f t="shared" si="20"/>
        <v>1.0666666666666667</v>
      </c>
      <c r="P35" s="41">
        <f t="shared" si="20"/>
        <v>8.3333333333333329E-2</v>
      </c>
      <c r="Q35" s="41">
        <f t="shared" si="20"/>
        <v>0.88235294117647056</v>
      </c>
      <c r="R35" s="41">
        <f t="shared" si="20"/>
        <v>2.1333333333333333</v>
      </c>
      <c r="S35" s="41">
        <f t="shared" si="20"/>
        <v>1.5384615384615385</v>
      </c>
      <c r="T35" s="41">
        <f t="shared" si="20"/>
        <v>1.375</v>
      </c>
      <c r="U35" s="41">
        <f t="shared" si="20"/>
        <v>0.44444444444444442</v>
      </c>
      <c r="V35" s="41">
        <f t="shared" si="20"/>
        <v>0</v>
      </c>
      <c r="W35" s="41">
        <f t="shared" si="20"/>
        <v>0</v>
      </c>
    </row>
    <row r="36" spans="1:64" s="36" customFormat="1" ht="39.9" customHeight="1" x14ac:dyDescent="0.35">
      <c r="A36" s="39" t="s">
        <v>14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97"/>
      <c r="O36" s="97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7"/>
    </row>
    <row r="37" spans="1:64" s="32" customFormat="1" ht="39.9" customHeight="1" x14ac:dyDescent="0.35">
      <c r="A37" s="35" t="s">
        <v>13</v>
      </c>
      <c r="B37" s="34">
        <f t="shared" ref="B37:W37" si="21">(B14+B15+B16)/B3</f>
        <v>0.76119402985074625</v>
      </c>
      <c r="C37" s="34">
        <f t="shared" si="21"/>
        <v>0.70572916666666663</v>
      </c>
      <c r="D37" s="34">
        <f t="shared" si="21"/>
        <v>0.72663551401869164</v>
      </c>
      <c r="E37" s="34">
        <f t="shared" si="21"/>
        <v>0.75450450450450446</v>
      </c>
      <c r="F37" s="34">
        <f t="shared" si="21"/>
        <v>0.7844444444444445</v>
      </c>
      <c r="G37" s="34">
        <f t="shared" si="21"/>
        <v>0.7830802603036876</v>
      </c>
      <c r="H37" s="34">
        <f t="shared" si="21"/>
        <v>0.7763440860215054</v>
      </c>
      <c r="I37" s="34">
        <f t="shared" si="21"/>
        <v>0.78661087866108792</v>
      </c>
      <c r="J37" s="34">
        <f t="shared" si="21"/>
        <v>0.78936605316973418</v>
      </c>
      <c r="K37" s="34">
        <f t="shared" si="21"/>
        <v>0.80281690140845074</v>
      </c>
      <c r="L37" s="34">
        <f t="shared" si="21"/>
        <v>0.82164328657314634</v>
      </c>
      <c r="M37" s="34">
        <f t="shared" si="21"/>
        <v>0.81746031746031744</v>
      </c>
      <c r="N37" s="34">
        <f t="shared" si="21"/>
        <v>0.78044280442804426</v>
      </c>
      <c r="O37" s="34">
        <f t="shared" si="21"/>
        <v>0.6913385826771653</v>
      </c>
      <c r="P37" s="34">
        <f t="shared" si="21"/>
        <v>0.68277945619335345</v>
      </c>
      <c r="Q37" s="34">
        <f t="shared" si="21"/>
        <v>0.71601208459214505</v>
      </c>
      <c r="R37" s="34">
        <f t="shared" si="21"/>
        <v>0.74924471299093653</v>
      </c>
      <c r="S37" s="34">
        <f t="shared" si="21"/>
        <v>0.76888217522658608</v>
      </c>
      <c r="T37" s="34">
        <f t="shared" si="21"/>
        <v>0.78700906344410881</v>
      </c>
      <c r="U37" s="34">
        <f t="shared" si="21"/>
        <v>0.82779456193353473</v>
      </c>
      <c r="V37" s="34">
        <f t="shared" si="21"/>
        <v>0.83232628398791542</v>
      </c>
      <c r="W37" s="34">
        <f t="shared" si="21"/>
        <v>0.84592145015105735</v>
      </c>
    </row>
    <row r="38" spans="1:64" s="33" customFormat="1" ht="39.9" customHeight="1" x14ac:dyDescent="0.35">
      <c r="A38" s="35" t="s">
        <v>12</v>
      </c>
      <c r="B38" s="34">
        <f t="shared" ref="B38:W38" si="22">B29/B16</f>
        <v>0.96354166666666663</v>
      </c>
      <c r="C38" s="34">
        <f t="shared" si="22"/>
        <v>0.93798449612403101</v>
      </c>
      <c r="D38" s="34">
        <f t="shared" si="22"/>
        <v>0.88851351351351349</v>
      </c>
      <c r="E38" s="34">
        <f t="shared" si="22"/>
        <v>0.91482649842271291</v>
      </c>
      <c r="F38" s="34">
        <f t="shared" si="22"/>
        <v>0.92814371257485029</v>
      </c>
      <c r="G38" s="34">
        <f t="shared" si="22"/>
        <v>0.92647058823529416</v>
      </c>
      <c r="H38" s="34">
        <f t="shared" si="22"/>
        <v>0.92647058823529416</v>
      </c>
      <c r="I38" s="34">
        <f t="shared" si="22"/>
        <v>0.89014084507042257</v>
      </c>
      <c r="J38" s="34">
        <f t="shared" si="22"/>
        <v>0.86813186813186816</v>
      </c>
      <c r="K38" s="34">
        <f t="shared" si="22"/>
        <v>0.86559139784946237</v>
      </c>
      <c r="L38" s="34">
        <f t="shared" si="22"/>
        <v>0.89005235602094246</v>
      </c>
      <c r="M38" s="34">
        <f t="shared" si="22"/>
        <v>0.8984375</v>
      </c>
      <c r="N38" s="34">
        <f t="shared" si="22"/>
        <v>0.89795918367346939</v>
      </c>
      <c r="O38" s="34">
        <f t="shared" si="22"/>
        <v>0.90417690417690422</v>
      </c>
      <c r="P38" s="34">
        <f t="shared" si="22"/>
        <v>0.88066825775656321</v>
      </c>
      <c r="Q38" s="34">
        <f t="shared" si="22"/>
        <v>0.88073394495412849</v>
      </c>
      <c r="R38" s="34">
        <f t="shared" si="22"/>
        <v>0.92239467849223944</v>
      </c>
      <c r="S38" s="34">
        <f t="shared" si="22"/>
        <v>0.93965517241379315</v>
      </c>
      <c r="T38" s="34">
        <f t="shared" si="22"/>
        <v>0.94703389830508478</v>
      </c>
      <c r="U38" s="34">
        <f t="shared" si="22"/>
        <v>0.93762993762993763</v>
      </c>
      <c r="V38" s="34">
        <f t="shared" si="22"/>
        <v>0.93181818181818177</v>
      </c>
      <c r="W38" s="34">
        <f t="shared" si="22"/>
        <v>0.91666666666666663</v>
      </c>
    </row>
    <row r="39" spans="1:64" s="32" customFormat="1" ht="39.9" customHeight="1" x14ac:dyDescent="0.35">
      <c r="A39" s="35" t="s">
        <v>11</v>
      </c>
      <c r="B39" s="34">
        <f t="shared" ref="B39:W39" si="23">B29/B3</f>
        <v>0.69029850746268662</v>
      </c>
      <c r="C39" s="34">
        <f t="shared" si="23"/>
        <v>0.63020833333333337</v>
      </c>
      <c r="D39" s="34">
        <f t="shared" si="23"/>
        <v>0.61448598130841126</v>
      </c>
      <c r="E39" s="34">
        <f t="shared" si="23"/>
        <v>0.65315315315315314</v>
      </c>
      <c r="F39" s="34">
        <f t="shared" si="23"/>
        <v>0.68888888888888888</v>
      </c>
      <c r="G39" s="34">
        <f t="shared" si="23"/>
        <v>0.68329718004338391</v>
      </c>
      <c r="H39" s="34">
        <f t="shared" si="23"/>
        <v>0.67741935483870963</v>
      </c>
      <c r="I39" s="34">
        <f t="shared" si="23"/>
        <v>0.66108786610878656</v>
      </c>
      <c r="J39" s="34">
        <f t="shared" si="23"/>
        <v>0.64621676891615543</v>
      </c>
      <c r="K39" s="34">
        <f t="shared" si="23"/>
        <v>0.647887323943662</v>
      </c>
      <c r="L39" s="34">
        <f t="shared" si="23"/>
        <v>0.68136272545090182</v>
      </c>
      <c r="M39" s="34">
        <f t="shared" si="23"/>
        <v>0.68452380952380953</v>
      </c>
      <c r="N39" s="34">
        <f t="shared" si="23"/>
        <v>0.64944649446494462</v>
      </c>
      <c r="O39" s="34">
        <f t="shared" si="23"/>
        <v>0.5795275590551181</v>
      </c>
      <c r="P39" s="34">
        <f t="shared" si="23"/>
        <v>0.55740181268882172</v>
      </c>
      <c r="Q39" s="34">
        <f t="shared" si="23"/>
        <v>0.58006042296072513</v>
      </c>
      <c r="R39" s="34">
        <f t="shared" si="23"/>
        <v>0.62839879154078548</v>
      </c>
      <c r="S39" s="34">
        <f t="shared" si="23"/>
        <v>0.65861027190332322</v>
      </c>
      <c r="T39" s="34">
        <f t="shared" si="23"/>
        <v>0.67522658610271902</v>
      </c>
      <c r="U39" s="34">
        <f t="shared" si="23"/>
        <v>0.68126888217522663</v>
      </c>
      <c r="V39" s="34">
        <f t="shared" si="23"/>
        <v>0.68126888217522663</v>
      </c>
      <c r="W39" s="34">
        <f t="shared" si="23"/>
        <v>0.68126888217522663</v>
      </c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</row>
    <row r="40" spans="1:64" s="30" customFormat="1" ht="39.9" customHeight="1" x14ac:dyDescent="0.35">
      <c r="A40" s="29" t="s">
        <v>10</v>
      </c>
      <c r="B40" s="31"/>
      <c r="C40" s="31">
        <f t="shared" ref="C40:W40" si="24">(C21+C33)/52.18</f>
        <v>0.17235012154104531</v>
      </c>
      <c r="D40" s="31">
        <f t="shared" si="24"/>
        <v>0.33237576364390137</v>
      </c>
      <c r="E40" s="31">
        <f t="shared" si="24"/>
        <v>0.48549891401558709</v>
      </c>
      <c r="F40" s="31">
        <f t="shared" si="24"/>
        <v>0.57724482408269295</v>
      </c>
      <c r="G40" s="31">
        <f t="shared" si="24"/>
        <v>1.3415101571483328</v>
      </c>
      <c r="H40" s="31">
        <f t="shared" si="24"/>
        <v>0</v>
      </c>
      <c r="I40" s="31">
        <f t="shared" si="24"/>
        <v>3.5109237255653505</v>
      </c>
      <c r="J40" s="31">
        <f t="shared" si="24"/>
        <v>0.78957454963587592</v>
      </c>
      <c r="K40" s="31">
        <f t="shared" si="24"/>
        <v>1.3905093245836826</v>
      </c>
      <c r="L40" s="31">
        <f t="shared" si="24"/>
        <v>0.88471640790536921</v>
      </c>
      <c r="M40" s="31">
        <f t="shared" si="24"/>
        <v>3.5262552702184746</v>
      </c>
      <c r="N40" s="31">
        <f t="shared" si="24"/>
        <v>1.4483900811448311</v>
      </c>
      <c r="O40" s="31">
        <f t="shared" si="24"/>
        <v>1.5280211356294147</v>
      </c>
      <c r="P40" s="31">
        <f t="shared" si="24"/>
        <v>9.5990632594695455</v>
      </c>
      <c r="Q40" s="31">
        <f t="shared" si="24"/>
        <v>1.0523678442421256</v>
      </c>
      <c r="R40" s="31">
        <f t="shared" si="24"/>
        <v>0.56765292966902781</v>
      </c>
      <c r="S40" s="31">
        <f t="shared" si="24"/>
        <v>1.261904059910959</v>
      </c>
      <c r="T40" s="31">
        <f t="shared" si="24"/>
        <v>1.0749503467019756</v>
      </c>
      <c r="U40" s="31">
        <f t="shared" si="24"/>
        <v>1.0911557672768863</v>
      </c>
      <c r="V40" s="31">
        <f t="shared" si="24"/>
        <v>2.9376334665717576</v>
      </c>
      <c r="W40" s="31">
        <f t="shared" si="24"/>
        <v>0.99290003467849386</v>
      </c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</row>
    <row r="41" spans="1:64" s="27" customFormat="1" ht="39.9" customHeight="1" x14ac:dyDescent="0.35">
      <c r="A41" s="29" t="s">
        <v>9</v>
      </c>
      <c r="B41" s="28"/>
      <c r="C41" s="28">
        <f t="shared" ref="C41:W41" si="25">(C34+C22)/52.18</f>
        <v>0.17235012154104531</v>
      </c>
      <c r="D41" s="28">
        <f t="shared" si="25"/>
        <v>0.20370944752888095</v>
      </c>
      <c r="E41" s="28">
        <f t="shared" si="25"/>
        <v>0.18402671036899584</v>
      </c>
      <c r="F41" s="28">
        <f t="shared" si="25"/>
        <v>0.16372458637540804</v>
      </c>
      <c r="G41" s="28">
        <f t="shared" si="25"/>
        <v>0.16918436661323163</v>
      </c>
      <c r="H41" s="28">
        <f t="shared" si="25"/>
        <v>0.27331114720919242</v>
      </c>
      <c r="I41" s="28">
        <f t="shared" si="25"/>
        <v>0.193317512874536</v>
      </c>
      <c r="J41" s="28">
        <f t="shared" si="25"/>
        <v>0.29043125099828931</v>
      </c>
      <c r="K41" s="28">
        <f t="shared" si="25"/>
        <v>0.2049941017024865</v>
      </c>
      <c r="L41" s="28">
        <f t="shared" si="25"/>
        <v>0.30075227995887249</v>
      </c>
      <c r="M41" s="28">
        <f t="shared" si="25"/>
        <v>0.18024156860747947</v>
      </c>
      <c r="N41" s="28">
        <f t="shared" si="25"/>
        <v>0.34970269782458363</v>
      </c>
      <c r="O41" s="28">
        <f t="shared" si="25"/>
        <v>0.84201816666362472</v>
      </c>
      <c r="P41" s="28">
        <f t="shared" si="25"/>
        <v>1.2411250433481174</v>
      </c>
      <c r="Q41" s="28">
        <f t="shared" si="25"/>
        <v>0.99384028092345444</v>
      </c>
      <c r="R41" s="28">
        <f t="shared" si="25"/>
        <v>0.56765292966902781</v>
      </c>
      <c r="S41" s="28">
        <f t="shared" si="25"/>
        <v>0.51445296750011194</v>
      </c>
      <c r="T41" s="28">
        <f t="shared" si="25"/>
        <v>0.47245299736675739</v>
      </c>
      <c r="U41" s="28">
        <f t="shared" si="25"/>
        <v>0.19517567337564407</v>
      </c>
      <c r="V41" s="28">
        <f t="shared" si="25"/>
        <v>0.27288780594644912</v>
      </c>
      <c r="W41" s="28">
        <f t="shared" si="25"/>
        <v>0.38882639016790033</v>
      </c>
    </row>
    <row r="42" spans="1:64" s="18" customFormat="1" ht="52.4" customHeight="1" x14ac:dyDescent="0.35">
      <c r="A42" s="21" t="s">
        <v>8</v>
      </c>
      <c r="B42" s="26" t="s">
        <v>7</v>
      </c>
      <c r="C42" s="26" t="s">
        <v>6</v>
      </c>
      <c r="D42" s="26" t="s">
        <v>5</v>
      </c>
      <c r="E42" s="20"/>
      <c r="F42" s="20"/>
      <c r="G42" s="20"/>
      <c r="H42" s="20"/>
      <c r="I42" s="20"/>
      <c r="J42" s="20"/>
      <c r="K42" s="20"/>
      <c r="L42" s="20"/>
      <c r="M42" s="20"/>
      <c r="N42" s="100"/>
      <c r="O42" s="10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19"/>
    </row>
    <row r="43" spans="1:64" s="22" customFormat="1" ht="39.9" customHeight="1" x14ac:dyDescent="0.35">
      <c r="A43" s="25" t="s">
        <v>4</v>
      </c>
      <c r="B43" s="24">
        <f>MAX(C20:Q20)</f>
        <v>14.65625</v>
      </c>
      <c r="C43" s="24">
        <f>AVERAGE(C20:Q20)</f>
        <v>4.0116560594160271</v>
      </c>
      <c r="D43" s="24">
        <f>MIN(C20:Q20)</f>
        <v>0</v>
      </c>
      <c r="E43" s="23"/>
    </row>
    <row r="44" spans="1:64" s="22" customFormat="1" ht="39.9" customHeight="1" x14ac:dyDescent="0.35">
      <c r="A44" s="25" t="s">
        <v>3</v>
      </c>
      <c r="B44" s="24">
        <f>MAX(C32:Q32)</f>
        <v>12.46875</v>
      </c>
      <c r="C44" s="24">
        <f>AVERAGE(C32:Q32)</f>
        <v>2.9475602977484963</v>
      </c>
      <c r="D44" s="24">
        <f>MIN(C32:Q32)</f>
        <v>0</v>
      </c>
      <c r="E44" s="23"/>
    </row>
    <row r="45" spans="1:64" s="18" customFormat="1" ht="39.9" customHeight="1" x14ac:dyDescent="0.35">
      <c r="A45" s="21" t="s">
        <v>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100"/>
      <c r="O45" s="10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19"/>
    </row>
    <row r="46" spans="1:64" s="12" customFormat="1" ht="39.9" customHeight="1" x14ac:dyDescent="0.35">
      <c r="A46" s="98" t="s">
        <v>1</v>
      </c>
      <c r="B46" s="17"/>
      <c r="C46" s="17"/>
      <c r="D46" s="17"/>
      <c r="E46" s="17"/>
      <c r="F46" s="16"/>
      <c r="I46" s="15">
        <v>17.7</v>
      </c>
      <c r="J46" s="15">
        <v>17.7</v>
      </c>
      <c r="K46" s="15">
        <v>17.7</v>
      </c>
      <c r="L46" s="15">
        <v>28.3</v>
      </c>
      <c r="M46" s="15">
        <v>33.26</v>
      </c>
      <c r="N46" s="15">
        <v>35.200000000000003</v>
      </c>
      <c r="O46" s="15">
        <v>36.4</v>
      </c>
      <c r="P46" s="15">
        <v>36.5</v>
      </c>
      <c r="Q46" s="15">
        <v>37.200000000000003</v>
      </c>
      <c r="R46" s="15">
        <v>39.74</v>
      </c>
      <c r="S46" s="15">
        <v>40.56</v>
      </c>
      <c r="T46" s="15">
        <v>41.75</v>
      </c>
      <c r="U46" s="15">
        <v>42.2</v>
      </c>
      <c r="V46" s="15">
        <v>42.2</v>
      </c>
      <c r="W46" s="15">
        <v>42.2</v>
      </c>
    </row>
    <row r="47" spans="1:64" s="12" customFormat="1" ht="39.9" customHeight="1" thickBot="1" x14ac:dyDescent="0.4">
      <c r="A47" s="99"/>
      <c r="B47" s="14"/>
      <c r="C47" s="13"/>
      <c r="D47" s="13"/>
      <c r="E47" s="13"/>
      <c r="F47" s="13"/>
      <c r="G47" s="13"/>
      <c r="H47" s="13"/>
      <c r="I47" s="13">
        <v>28.3</v>
      </c>
      <c r="J47" s="13">
        <v>28.3</v>
      </c>
      <c r="K47" s="13">
        <v>28.3</v>
      </c>
      <c r="L47" s="13">
        <v>38.700000000000003</v>
      </c>
      <c r="M47" s="13">
        <v>44.73</v>
      </c>
      <c r="N47" s="13">
        <v>47.4</v>
      </c>
      <c r="O47" s="13">
        <v>49.3</v>
      </c>
      <c r="P47" s="13">
        <v>49.4</v>
      </c>
      <c r="Q47" s="13">
        <v>50.3</v>
      </c>
      <c r="R47" s="13">
        <v>53.37</v>
      </c>
      <c r="S47" s="13">
        <v>54.36</v>
      </c>
      <c r="T47" s="13">
        <v>55.89</v>
      </c>
      <c r="U47" s="13">
        <v>56.3</v>
      </c>
      <c r="V47" s="13">
        <v>56.3</v>
      </c>
      <c r="W47" s="13">
        <v>56.3</v>
      </c>
    </row>
    <row r="48" spans="1:64" s="3" customFormat="1" ht="56.25" customHeight="1" thickTop="1" x14ac:dyDescent="0.35">
      <c r="A48" s="11" t="s">
        <v>0</v>
      </c>
      <c r="B48" s="10"/>
      <c r="C48" s="9"/>
      <c r="D48" s="9"/>
      <c r="E48" s="9"/>
      <c r="F48" s="8"/>
      <c r="G48" s="7"/>
      <c r="H48" s="7"/>
      <c r="I48" s="6"/>
      <c r="J48" s="6"/>
      <c r="K48" s="6"/>
      <c r="L48" s="5"/>
      <c r="M48" s="4">
        <f t="shared" ref="M48:W48" si="26">AVERAGE(M46:M47)</f>
        <v>38.994999999999997</v>
      </c>
      <c r="N48" s="4">
        <f t="shared" si="26"/>
        <v>41.3</v>
      </c>
      <c r="O48" s="4">
        <f t="shared" si="26"/>
        <v>42.849999999999994</v>
      </c>
      <c r="P48" s="4">
        <f t="shared" si="26"/>
        <v>42.95</v>
      </c>
      <c r="Q48" s="4">
        <f t="shared" si="26"/>
        <v>43.75</v>
      </c>
      <c r="R48" s="4">
        <f t="shared" si="26"/>
        <v>46.555</v>
      </c>
      <c r="S48" s="4">
        <f t="shared" si="26"/>
        <v>47.46</v>
      </c>
      <c r="T48" s="4">
        <f t="shared" si="26"/>
        <v>48.82</v>
      </c>
      <c r="U48" s="4">
        <f t="shared" si="26"/>
        <v>49.25</v>
      </c>
      <c r="V48" s="4">
        <f t="shared" si="26"/>
        <v>49.25</v>
      </c>
      <c r="W48" s="4">
        <f t="shared" si="26"/>
        <v>49.25</v>
      </c>
    </row>
    <row r="49" ht="18" customHeight="1" x14ac:dyDescent="0.35"/>
  </sheetData>
  <mergeCells count="10">
    <mergeCell ref="A46:A47"/>
    <mergeCell ref="N36:O36"/>
    <mergeCell ref="N42:O42"/>
    <mergeCell ref="N45:O45"/>
    <mergeCell ref="B31:AH31"/>
    <mergeCell ref="N4:O4"/>
    <mergeCell ref="B8:BM8"/>
    <mergeCell ref="B13:BP13"/>
    <mergeCell ref="B19:AH19"/>
    <mergeCell ref="N24:O24"/>
  </mergeCells>
  <conditionalFormatting sqref="E17:J17">
    <cfRule type="cellIs" dxfId="16" priority="17" operator="lessThan">
      <formula>0</formula>
    </cfRule>
  </conditionalFormatting>
  <conditionalFormatting sqref="E14:E15">
    <cfRule type="cellIs" dxfId="15" priority="16" operator="lessThan">
      <formula>0</formula>
    </cfRule>
  </conditionalFormatting>
  <conditionalFormatting sqref="F14:F15">
    <cfRule type="cellIs" dxfId="14" priority="15" operator="lessThan">
      <formula>0</formula>
    </cfRule>
  </conditionalFormatting>
  <conditionalFormatting sqref="G14:G15">
    <cfRule type="cellIs" dxfId="13" priority="14" operator="lessThan">
      <formula>0</formula>
    </cfRule>
  </conditionalFormatting>
  <conditionalFormatting sqref="K17">
    <cfRule type="cellIs" dxfId="12" priority="13" operator="lessThan">
      <formula>0</formula>
    </cfRule>
  </conditionalFormatting>
  <conditionalFormatting sqref="L17">
    <cfRule type="cellIs" dxfId="11" priority="12" operator="lessThan">
      <formula>0</formula>
    </cfRule>
  </conditionalFormatting>
  <conditionalFormatting sqref="M17">
    <cfRule type="cellIs" dxfId="10" priority="11" operator="lessThan">
      <formula>0</formula>
    </cfRule>
  </conditionalFormatting>
  <conditionalFormatting sqref="N17">
    <cfRule type="cellIs" dxfId="9" priority="10" operator="lessThan">
      <formula>0</formula>
    </cfRule>
  </conditionalFormatting>
  <conditionalFormatting sqref="O17">
    <cfRule type="cellIs" dxfId="8" priority="9" operator="lessThan">
      <formula>0</formula>
    </cfRule>
  </conditionalFormatting>
  <conditionalFormatting sqref="P17">
    <cfRule type="cellIs" dxfId="7" priority="8" operator="lessThan">
      <formula>0</formula>
    </cfRule>
  </conditionalFormatting>
  <conditionalFormatting sqref="Q17">
    <cfRule type="cellIs" dxfId="6" priority="7" operator="lessThan">
      <formula>0</formula>
    </cfRule>
  </conditionalFormatting>
  <conditionalFormatting sqref="R17">
    <cfRule type="cellIs" dxfId="5" priority="6" operator="lessThan">
      <formula>0</formula>
    </cfRule>
  </conditionalFormatting>
  <conditionalFormatting sqref="S17">
    <cfRule type="cellIs" dxfId="4" priority="5" operator="lessThan">
      <formula>0</formula>
    </cfRule>
  </conditionalFormatting>
  <conditionalFormatting sqref="T17">
    <cfRule type="cellIs" dxfId="3" priority="4" operator="lessThan">
      <formula>0</formula>
    </cfRule>
  </conditionalFormatting>
  <conditionalFormatting sqref="U17">
    <cfRule type="cellIs" dxfId="2" priority="3" operator="lessThan">
      <formula>0</formula>
    </cfRule>
  </conditionalFormatting>
  <conditionalFormatting sqref="V17">
    <cfRule type="cellIs" dxfId="1" priority="2" operator="lessThan">
      <formula>0</formula>
    </cfRule>
  </conditionalFormatting>
  <conditionalFormatting sqref="W1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Fushë Kosovë Kosovo Polje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 Lleshaj</dc:creator>
  <cp:lastModifiedBy>Beni Lleshaj</cp:lastModifiedBy>
  <dcterms:created xsi:type="dcterms:W3CDTF">2023-06-08T08:43:41Z</dcterms:created>
  <dcterms:modified xsi:type="dcterms:W3CDTF">2023-06-08T08:45:46Z</dcterms:modified>
</cp:coreProperties>
</file>